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8190" tabRatio="820" activeTab="0"/>
  </bookViews>
  <sheets>
    <sheet name="DATOS GENERALES" sheetId="1" r:id="rId1"/>
    <sheet name="INSTRUCTIVO DE LLENADO" sheetId="2" r:id="rId2"/>
    <sheet name="AGUA Y SANEAMIENTO" sheetId="3" r:id="rId3"/>
    <sheet name="AGUA Y SANEAMIENTO 2" sheetId="4" state="hidden" r:id="rId4"/>
    <sheet name="AGUA Y SANEAMIENTO 3" sheetId="5" state="hidden" r:id="rId5"/>
  </sheets>
  <definedNames>
    <definedName name="_xlnm.Print_Area" localSheetId="2">'AGUA Y SANEAMIENTO'!$A$1:$J$62</definedName>
    <definedName name="_xlnm.Print_Area" localSheetId="1">'INSTRUCTIVO DE LLENADO'!$D$1:$K$63</definedName>
  </definedNames>
  <calcPr fullCalcOnLoad="1"/>
</workbook>
</file>

<file path=xl/sharedStrings.xml><?xml version="1.0" encoding="utf-8"?>
<sst xmlns="http://schemas.openxmlformats.org/spreadsheetml/2006/main" count="199" uniqueCount="56">
  <si>
    <t>CLASIFICACIÓN DEL PROYECTO</t>
  </si>
  <si>
    <t>MODALIDAD DEL PROYECTO</t>
  </si>
  <si>
    <t>Ampliación</t>
  </si>
  <si>
    <t>Rehabilitación</t>
  </si>
  <si>
    <t>Construcción</t>
  </si>
  <si>
    <t>Total de recurso del muncipio</t>
  </si>
  <si>
    <t>BENEFICIARIOS</t>
  </si>
  <si>
    <t>Equipamiento</t>
  </si>
  <si>
    <t>Mantenimiento</t>
  </si>
  <si>
    <t>Agua y Saneamiento</t>
  </si>
  <si>
    <t>Planta Potabilizadora</t>
  </si>
  <si>
    <t>Drenaje Pluvial y Sanitario</t>
  </si>
  <si>
    <t>Planta de Tratamiento de Aguas Residuales</t>
  </si>
  <si>
    <t>Pozos de Absorción</t>
  </si>
  <si>
    <t>Red o Sistema de Agua Potable</t>
  </si>
  <si>
    <t>TOTAL</t>
  </si>
  <si>
    <t>Total de obras de Ampliación</t>
  </si>
  <si>
    <t>Total de obras de Construccion (obras nuevas)</t>
  </si>
  <si>
    <t>Total de obras de Mantenimiento</t>
  </si>
  <si>
    <t>Total de obras de Rehabilitación</t>
  </si>
  <si>
    <t>Total de obras de Equipamiento</t>
  </si>
  <si>
    <t>1.- Drenaje Pluvial y Sanitario</t>
  </si>
  <si>
    <t xml:space="preserve">Total de Obras de Agua y Saniamiento </t>
  </si>
  <si>
    <t>2.- Planta de Tratamiento de Aguas Residuales</t>
  </si>
  <si>
    <t>Total de obras de Planta de Tratamiento de Aguas Residuales</t>
  </si>
  <si>
    <t>3.- Planta Potabilizadora</t>
  </si>
  <si>
    <t>4.- Pozos de Absorción</t>
  </si>
  <si>
    <t>5.- Red o Sistema de Agua Potable</t>
  </si>
  <si>
    <t>SUBCLASIFICACIÓN
DEL PROYECTO</t>
  </si>
  <si>
    <t>Construccion (obras nuevas)</t>
  </si>
  <si>
    <t xml:space="preserve">Total de recurso invertido en obras y/o acciones de agua  y saneamiento </t>
  </si>
  <si>
    <t>Total de obras y/o acciones de Drenaje Pluvial y Sanitario</t>
  </si>
  <si>
    <t>Total de obras y/o acciones de Planta de Tratamiento de Aguas Residuales</t>
  </si>
  <si>
    <t>Total de obras y/o acciones de Planta Potabilizadora</t>
  </si>
  <si>
    <t>Total de obras y/o acciones de Pozos de Absorción</t>
  </si>
  <si>
    <t>Total de obras y/o acciones de Red o Sistema de Agua Potable</t>
  </si>
  <si>
    <t>N°</t>
  </si>
  <si>
    <t>AGUA Y SANEAMIENTO</t>
  </si>
  <si>
    <t>Presidente Municipal</t>
  </si>
  <si>
    <t>Tesorero</t>
  </si>
  <si>
    <t>Secretario</t>
  </si>
  <si>
    <t>Contralor</t>
  </si>
  <si>
    <t>Director de Obras</t>
  </si>
  <si>
    <t>Acceso a los servicios básicos en la vivienda</t>
  </si>
  <si>
    <t>Nota 1</t>
  </si>
  <si>
    <t>Nota 2</t>
  </si>
  <si>
    <t>Nota 3</t>
  </si>
  <si>
    <t>FECHA DE ELABORACIÓN:</t>
  </si>
  <si>
    <t>NOMBRE DEL TITULAR:</t>
  </si>
  <si>
    <t>NOMBRE DEL RESPONSABLE DE 
LA INFORMACIÓN:</t>
  </si>
  <si>
    <t>NOMBRE DEL DIRECTOR ADMINISTRATIVO:</t>
  </si>
  <si>
    <t>NOMBRE DEL RESPONSABLE DE EVALUACIÓN:</t>
  </si>
  <si>
    <t>INDICADORES DE DESEMPEÑO 
2016</t>
  </si>
  <si>
    <t>Total de recurso invertido en obras de agua  y saneamiento durante el periodo correspondiente del 1 de enero al 31 de diciembre de 2016</t>
  </si>
  <si>
    <t>Total de recurso ejercido por el muncipio durante el periodo correspondiente del 1 de enero al 31 de diciembre de 2016</t>
  </si>
  <si>
    <t>Total de recurso ejercido por el sujeto de revision al 31 de diciembre de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</si>
</sst>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23"/>
      <name val="Calibri"/>
      <family val="0"/>
    </font>
    <font>
      <sz val="8"/>
      <color indexed="63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9"/>
      <name val="Arial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9"/>
      <color indexed="9"/>
      <name val="Calibri"/>
      <family val="0"/>
    </font>
    <font>
      <b/>
      <sz val="16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6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Border="1" applyAlignment="1">
      <alignment horizontal="justify" vertic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4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5" fillId="0" borderId="0" xfId="0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8" fillId="0" borderId="10" xfId="0" applyFont="1" applyBorder="1" applyAlignment="1">
      <alignment horizontal="justify" vertical="center"/>
    </xf>
    <xf numFmtId="44" fontId="56" fillId="0" borderId="10" xfId="49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0" fontId="56" fillId="0" borderId="10" xfId="53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justify" vertical="center"/>
    </xf>
    <xf numFmtId="0" fontId="58" fillId="0" borderId="0" xfId="0" applyFont="1" applyBorder="1" applyAlignment="1">
      <alignment horizontal="justify" vertical="center"/>
    </xf>
    <xf numFmtId="44" fontId="56" fillId="0" borderId="0" xfId="49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0" fontId="56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58" fillId="0" borderId="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60" fillId="0" borderId="13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0" fontId="54" fillId="0" borderId="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justify"/>
    </xf>
    <xf numFmtId="0" fontId="42" fillId="33" borderId="10" xfId="0" applyFont="1" applyFill="1" applyBorder="1" applyAlignment="1">
      <alignment horizontal="center" vertical="justify" wrapText="1"/>
    </xf>
    <xf numFmtId="0" fontId="42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4" fillId="0" borderId="0" xfId="0" applyFont="1" applyAlignment="1">
      <alignment horizontal="center"/>
    </xf>
    <xf numFmtId="0" fontId="42" fillId="34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0" fontId="5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justify" vertical="center"/>
    </xf>
    <xf numFmtId="0" fontId="61" fillId="0" borderId="0" xfId="0" applyFont="1" applyAlignment="1">
      <alignment horizontal="left" vertical="top"/>
    </xf>
    <xf numFmtId="0" fontId="61" fillId="0" borderId="0" xfId="0" applyFont="1" applyAlignment="1">
      <alignment horizontal="left"/>
    </xf>
    <xf numFmtId="0" fontId="0" fillId="0" borderId="10" xfId="0" applyBorder="1" applyAlignment="1">
      <alignment horizontal="justify" vertical="center"/>
    </xf>
    <xf numFmtId="0" fontId="0" fillId="0" borderId="14" xfId="0" applyBorder="1" applyAlignment="1">
      <alignment horizontal="center" vertical="top"/>
    </xf>
    <xf numFmtId="0" fontId="62" fillId="0" borderId="0" xfId="0" applyFont="1" applyFill="1" applyBorder="1" applyAlignment="1">
      <alignment vertical="center"/>
    </xf>
    <xf numFmtId="7" fontId="0" fillId="0" borderId="0" xfId="49" applyNumberFormat="1" applyFont="1" applyFill="1" applyBorder="1" applyAlignment="1">
      <alignment vertical="center" wrapText="1"/>
    </xf>
    <xf numFmtId="7" fontId="0" fillId="0" borderId="11" xfId="49" applyNumberFormat="1" applyFont="1" applyBorder="1" applyAlignment="1">
      <alignment vertical="center" wrapText="1"/>
    </xf>
    <xf numFmtId="7" fontId="0" fillId="0" borderId="11" xfId="49" applyNumberFormat="1" applyFont="1" applyBorder="1" applyAlignment="1">
      <alignment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0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64" fillId="35" borderId="0" xfId="0" applyFont="1" applyFill="1" applyAlignment="1">
      <alignment horizontal="left" vertical="center"/>
    </xf>
    <xf numFmtId="0" fontId="64" fillId="35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65" fillId="35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54" fillId="0" borderId="0" xfId="0" applyFont="1" applyAlignment="1">
      <alignment horizontal="center"/>
    </xf>
    <xf numFmtId="0" fontId="62" fillId="33" borderId="15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justify" vertical="center"/>
    </xf>
    <xf numFmtId="0" fontId="58" fillId="0" borderId="16" xfId="0" applyFont="1" applyBorder="1" applyAlignment="1">
      <alignment horizontal="justify" vertical="center"/>
    </xf>
    <xf numFmtId="0" fontId="58" fillId="0" borderId="17" xfId="0" applyFont="1" applyBorder="1" applyAlignment="1">
      <alignment horizontal="justify" vertical="center"/>
    </xf>
    <xf numFmtId="7" fontId="0" fillId="0" borderId="15" xfId="49" applyNumberFormat="1" applyFont="1" applyBorder="1" applyAlignment="1">
      <alignment horizontal="right" vertical="center" wrapText="1"/>
    </xf>
    <xf numFmtId="7" fontId="0" fillId="0" borderId="17" xfId="49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center" wrapText="1"/>
    </xf>
    <xf numFmtId="0" fontId="58" fillId="0" borderId="15" xfId="0" applyFont="1" applyBorder="1" applyAlignment="1">
      <alignment horizontal="justify" vertical="center" wrapText="1"/>
    </xf>
    <xf numFmtId="0" fontId="66" fillId="0" borderId="18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6" fillId="36" borderId="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Agua y saneamiento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3"/>
          <c:w val="0.9622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'AGUA Y SANEAMIENTO 3'!$A$5:$A$9</c:f>
              <c:strCache/>
            </c:strRef>
          </c:cat>
          <c:val>
            <c:numRef>
              <c:f>'AGUA Y SANEAMIENTO 3'!$B$5:$B$9</c:f>
              <c:numCache/>
            </c:numRef>
          </c:val>
        </c:ser>
        <c:overlap val="-90"/>
        <c:gapWidth val="444"/>
        <c:axId val="19460634"/>
        <c:axId val="40927979"/>
      </c:barChart>
      <c:catAx>
        <c:axId val="1946063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927979"/>
        <c:crosses val="autoZero"/>
        <c:auto val="1"/>
        <c:lblOffset val="100"/>
        <c:tickLblSkip val="1"/>
        <c:noMultiLvlLbl val="0"/>
      </c:catAx>
      <c:valAx>
        <c:axId val="40927979"/>
        <c:scaling>
          <c:orientation val="minMax"/>
        </c:scaling>
        <c:axPos val="l"/>
        <c:delete val="1"/>
        <c:majorTickMark val="out"/>
        <c:minorTickMark val="none"/>
        <c:tickLblPos val="nextTo"/>
        <c:crossAx val="19460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Drenaje Pluvial y Sanitario</a:t>
            </a:r>
          </a:p>
        </c:rich>
      </c:tx>
      <c:layout>
        <c:manualLayout>
          <c:xMode val="factor"/>
          <c:yMode val="factor"/>
          <c:x val="-0.00175"/>
          <c:y val="-0.00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25"/>
          <c:y val="0.2195"/>
          <c:w val="0.83525"/>
          <c:h val="0.684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'AGUA Y SANEAMIENTO 3'!$A$19:$A$23</c:f>
              <c:strCache/>
            </c:strRef>
          </c:cat>
          <c:val>
            <c:numRef>
              <c:f>'AGUA Y SANEAMIENTO 3'!$B$19:$B$23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Planta de Tratamiento de Aguas Residuales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25"/>
          <c:y val="0.2165"/>
          <c:w val="0.8355"/>
          <c:h val="0.688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'AGUA Y SANEAMIENTO 3'!$A$32:$A$36</c:f>
              <c:strCache/>
            </c:strRef>
          </c:cat>
          <c:val>
            <c:numRef>
              <c:f>'AGUA Y SANEAMIENTO 3'!$B$32:$B$36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Planta Potabilizadora</a:t>
            </a:r>
          </a:p>
        </c:rich>
      </c:tx>
      <c:layout>
        <c:manualLayout>
          <c:xMode val="factor"/>
          <c:yMode val="factor"/>
          <c:x val="-0.00375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21175"/>
          <c:w val="0.83575"/>
          <c:h val="0.694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'AGUA Y SANEAMIENTO 3'!$A$48:$A$51</c:f>
              <c:strCache/>
            </c:strRef>
          </c:cat>
          <c:val>
            <c:numRef>
              <c:f>'AGUA Y SANEAMIENTO 3'!$B$48:$B$51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Pozos de Absorción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25"/>
          <c:y val="0.18275"/>
          <c:w val="0.835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'AGUA Y SANEAMIENTO 3'!$A$63:$A$67</c:f>
              <c:strCache/>
            </c:strRef>
          </c:cat>
          <c:val>
            <c:numRef>
              <c:f>'AGUA Y SANEAMIENTO 3'!$B$63:$B$67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Red o Sistema de Agua Potable</a:t>
            </a:r>
          </a:p>
        </c:rich>
      </c:tx>
      <c:layout>
        <c:manualLayout>
          <c:xMode val="factor"/>
          <c:yMode val="factor"/>
          <c:x val="-0.0035"/>
          <c:y val="-0.009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19825"/>
          <c:w val="0.836"/>
          <c:h val="0.710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'AGUA Y SANEAMIENTO 3'!$A$81:$A$85</c:f>
              <c:strCache/>
            </c:strRef>
          </c:cat>
          <c:val>
            <c:numRef>
              <c:f>'AGUA Y SANEAMIENTO 3'!$B$81:$B$85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INDICADORES DESEMPE&#209;O 2014'!A1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0</xdr:col>
      <xdr:colOff>2571750</xdr:colOff>
      <xdr:row>1</xdr:row>
      <xdr:rowOff>781050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2552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476250</xdr:colOff>
      <xdr:row>2</xdr:row>
      <xdr:rowOff>171450</xdr:rowOff>
    </xdr:from>
    <xdr:to>
      <xdr:col>12</xdr:col>
      <xdr:colOff>714375</xdr:colOff>
      <xdr:row>3</xdr:row>
      <xdr:rowOff>304800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020175" y="552450"/>
          <a:ext cx="1000125" cy="33337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  <xdr:twoCellAnchor>
    <xdr:from>
      <xdr:col>3</xdr:col>
      <xdr:colOff>304800</xdr:colOff>
      <xdr:row>4</xdr:row>
      <xdr:rowOff>0</xdr:rowOff>
    </xdr:from>
    <xdr:to>
      <xdr:col>3</xdr:col>
      <xdr:colOff>695325</xdr:colOff>
      <xdr:row>4</xdr:row>
      <xdr:rowOff>352425</xdr:rowOff>
    </xdr:to>
    <xdr:sp>
      <xdr:nvSpPr>
        <xdr:cNvPr id="2" name="Elipse 2"/>
        <xdr:cNvSpPr>
          <a:spLocks/>
        </xdr:cNvSpPr>
      </xdr:nvSpPr>
      <xdr:spPr>
        <a:xfrm>
          <a:off x="933450" y="97155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3</xdr:col>
      <xdr:colOff>304800</xdr:colOff>
      <xdr:row>5</xdr:row>
      <xdr:rowOff>57150</xdr:rowOff>
    </xdr:from>
    <xdr:to>
      <xdr:col>3</xdr:col>
      <xdr:colOff>695325</xdr:colOff>
      <xdr:row>6</xdr:row>
      <xdr:rowOff>9525</xdr:rowOff>
    </xdr:to>
    <xdr:sp>
      <xdr:nvSpPr>
        <xdr:cNvPr id="3" name="Elipse 3"/>
        <xdr:cNvSpPr>
          <a:spLocks/>
        </xdr:cNvSpPr>
      </xdr:nvSpPr>
      <xdr:spPr>
        <a:xfrm>
          <a:off x="933450" y="157162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</xdr:col>
      <xdr:colOff>171450</xdr:colOff>
      <xdr:row>8</xdr:row>
      <xdr:rowOff>180975</xdr:rowOff>
    </xdr:from>
    <xdr:to>
      <xdr:col>5</xdr:col>
      <xdr:colOff>304800</xdr:colOff>
      <xdr:row>9</xdr:row>
      <xdr:rowOff>133350</xdr:rowOff>
    </xdr:to>
    <xdr:sp>
      <xdr:nvSpPr>
        <xdr:cNvPr id="4" name="Elipse 4"/>
        <xdr:cNvSpPr>
          <a:spLocks/>
        </xdr:cNvSpPr>
      </xdr:nvSpPr>
      <xdr:spPr>
        <a:xfrm>
          <a:off x="1933575" y="247650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6</xdr:col>
      <xdr:colOff>47625</xdr:colOff>
      <xdr:row>8</xdr:row>
      <xdr:rowOff>161925</xdr:rowOff>
    </xdr:from>
    <xdr:to>
      <xdr:col>6</xdr:col>
      <xdr:colOff>438150</xdr:colOff>
      <xdr:row>9</xdr:row>
      <xdr:rowOff>114300</xdr:rowOff>
    </xdr:to>
    <xdr:sp>
      <xdr:nvSpPr>
        <xdr:cNvPr id="5" name="Elipse 5"/>
        <xdr:cNvSpPr>
          <a:spLocks/>
        </xdr:cNvSpPr>
      </xdr:nvSpPr>
      <xdr:spPr>
        <a:xfrm>
          <a:off x="3495675" y="245745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6</xdr:col>
      <xdr:colOff>1895475</xdr:colOff>
      <xdr:row>8</xdr:row>
      <xdr:rowOff>171450</xdr:rowOff>
    </xdr:from>
    <xdr:to>
      <xdr:col>7</xdr:col>
      <xdr:colOff>381000</xdr:colOff>
      <xdr:row>9</xdr:row>
      <xdr:rowOff>123825</xdr:rowOff>
    </xdr:to>
    <xdr:sp>
      <xdr:nvSpPr>
        <xdr:cNvPr id="6" name="Elipse 6"/>
        <xdr:cNvSpPr>
          <a:spLocks/>
        </xdr:cNvSpPr>
      </xdr:nvSpPr>
      <xdr:spPr>
        <a:xfrm>
          <a:off x="5343525" y="246697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7</xdr:col>
      <xdr:colOff>1371600</xdr:colOff>
      <xdr:row>8</xdr:row>
      <xdr:rowOff>266700</xdr:rowOff>
    </xdr:from>
    <xdr:to>
      <xdr:col>8</xdr:col>
      <xdr:colOff>342900</xdr:colOff>
      <xdr:row>9</xdr:row>
      <xdr:rowOff>219075</xdr:rowOff>
    </xdr:to>
    <xdr:sp>
      <xdr:nvSpPr>
        <xdr:cNvPr id="7" name="Elipse 7"/>
        <xdr:cNvSpPr>
          <a:spLocks/>
        </xdr:cNvSpPr>
      </xdr:nvSpPr>
      <xdr:spPr>
        <a:xfrm>
          <a:off x="6724650" y="256222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  <xdr:twoCellAnchor>
    <xdr:from>
      <xdr:col>11</xdr:col>
      <xdr:colOff>28575</xdr:colOff>
      <xdr:row>4</xdr:row>
      <xdr:rowOff>85725</xdr:rowOff>
    </xdr:from>
    <xdr:to>
      <xdr:col>11</xdr:col>
      <xdr:colOff>419100</xdr:colOff>
      <xdr:row>4</xdr:row>
      <xdr:rowOff>438150</xdr:rowOff>
    </xdr:to>
    <xdr:sp>
      <xdr:nvSpPr>
        <xdr:cNvPr id="8" name="Elipse 9"/>
        <xdr:cNvSpPr>
          <a:spLocks/>
        </xdr:cNvSpPr>
      </xdr:nvSpPr>
      <xdr:spPr>
        <a:xfrm>
          <a:off x="8572500" y="105727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11</xdr:col>
      <xdr:colOff>28575</xdr:colOff>
      <xdr:row>5</xdr:row>
      <xdr:rowOff>381000</xdr:rowOff>
    </xdr:from>
    <xdr:to>
      <xdr:col>11</xdr:col>
      <xdr:colOff>419100</xdr:colOff>
      <xdr:row>7</xdr:row>
      <xdr:rowOff>142875</xdr:rowOff>
    </xdr:to>
    <xdr:sp>
      <xdr:nvSpPr>
        <xdr:cNvPr id="9" name="Elipse 10"/>
        <xdr:cNvSpPr>
          <a:spLocks/>
        </xdr:cNvSpPr>
      </xdr:nvSpPr>
      <xdr:spPr>
        <a:xfrm>
          <a:off x="8572500" y="189547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11</xdr:col>
      <xdr:colOff>38100</xdr:colOff>
      <xdr:row>8</xdr:row>
      <xdr:rowOff>219075</xdr:rowOff>
    </xdr:from>
    <xdr:to>
      <xdr:col>11</xdr:col>
      <xdr:colOff>428625</xdr:colOff>
      <xdr:row>9</xdr:row>
      <xdr:rowOff>171450</xdr:rowOff>
    </xdr:to>
    <xdr:sp>
      <xdr:nvSpPr>
        <xdr:cNvPr id="10" name="Elipse 11"/>
        <xdr:cNvSpPr>
          <a:spLocks/>
        </xdr:cNvSpPr>
      </xdr:nvSpPr>
      <xdr:spPr>
        <a:xfrm>
          <a:off x="8582025" y="251460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11</xdr:col>
      <xdr:colOff>47625</xdr:colOff>
      <xdr:row>9</xdr:row>
      <xdr:rowOff>285750</xdr:rowOff>
    </xdr:from>
    <xdr:to>
      <xdr:col>11</xdr:col>
      <xdr:colOff>438150</xdr:colOff>
      <xdr:row>10</xdr:row>
      <xdr:rowOff>190500</xdr:rowOff>
    </xdr:to>
    <xdr:sp>
      <xdr:nvSpPr>
        <xdr:cNvPr id="11" name="Elipse 12"/>
        <xdr:cNvSpPr>
          <a:spLocks/>
        </xdr:cNvSpPr>
      </xdr:nvSpPr>
      <xdr:spPr>
        <a:xfrm>
          <a:off x="8591550" y="298132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11</xdr:col>
      <xdr:colOff>47625</xdr:colOff>
      <xdr:row>13</xdr:row>
      <xdr:rowOff>228600</xdr:rowOff>
    </xdr:from>
    <xdr:to>
      <xdr:col>11</xdr:col>
      <xdr:colOff>438150</xdr:colOff>
      <xdr:row>14</xdr:row>
      <xdr:rowOff>133350</xdr:rowOff>
    </xdr:to>
    <xdr:sp>
      <xdr:nvSpPr>
        <xdr:cNvPr id="12" name="Elipse 14"/>
        <xdr:cNvSpPr>
          <a:spLocks/>
        </xdr:cNvSpPr>
      </xdr:nvSpPr>
      <xdr:spPr>
        <a:xfrm>
          <a:off x="8591550" y="471487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11</xdr:col>
      <xdr:colOff>447675</xdr:colOff>
      <xdr:row>4</xdr:row>
      <xdr:rowOff>47625</xdr:rowOff>
    </xdr:from>
    <xdr:to>
      <xdr:col>16</xdr:col>
      <xdr:colOff>523875</xdr:colOff>
      <xdr:row>5</xdr:row>
      <xdr:rowOff>266700</xdr:rowOff>
    </xdr:to>
    <xdr:sp>
      <xdr:nvSpPr>
        <xdr:cNvPr id="13" name="CuadroTexto 15"/>
        <xdr:cNvSpPr txBox="1">
          <a:spLocks noChangeArrowheads="1"/>
        </xdr:cNvSpPr>
      </xdr:nvSpPr>
      <xdr:spPr>
        <a:xfrm>
          <a:off x="8991600" y="1019175"/>
          <a:ext cx="38862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Anotar el total de recurso invertido en el rubro de 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clasificación de los proyectos que se ejecutaron durante el periodo correspondiente del 1 de enero al 31 de diciembre de 2016</a:t>
          </a:r>
        </a:p>
      </xdr:txBody>
    </xdr:sp>
    <xdr:clientData/>
  </xdr:twoCellAnchor>
  <xdr:twoCellAnchor>
    <xdr:from>
      <xdr:col>11</xdr:col>
      <xdr:colOff>447675</xdr:colOff>
      <xdr:row>5</xdr:row>
      <xdr:rowOff>342900</xdr:rowOff>
    </xdr:from>
    <xdr:to>
      <xdr:col>16</xdr:col>
      <xdr:colOff>533400</xdr:colOff>
      <xdr:row>8</xdr:row>
      <xdr:rowOff>209550</xdr:rowOff>
    </xdr:to>
    <xdr:sp>
      <xdr:nvSpPr>
        <xdr:cNvPr id="14" name="CuadroTexto 16"/>
        <xdr:cNvSpPr txBox="1">
          <a:spLocks noChangeArrowheads="1"/>
        </xdr:cNvSpPr>
      </xdr:nvSpPr>
      <xdr:spPr>
        <a:xfrm>
          <a:off x="8991600" y="1857375"/>
          <a:ext cx="3895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Anotar el total de recurso ejercido por el muncipio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durante el periodo correspondiente del 1 de enero al 31 de diciembre de 2016</a:t>
          </a:r>
        </a:p>
      </xdr:txBody>
    </xdr:sp>
    <xdr:clientData/>
  </xdr:twoCellAnchor>
  <xdr:twoCellAnchor>
    <xdr:from>
      <xdr:col>11</xdr:col>
      <xdr:colOff>457200</xdr:colOff>
      <xdr:row>8</xdr:row>
      <xdr:rowOff>276225</xdr:rowOff>
    </xdr:from>
    <xdr:to>
      <xdr:col>16</xdr:col>
      <xdr:colOff>571500</xdr:colOff>
      <xdr:row>9</xdr:row>
      <xdr:rowOff>180975</xdr:rowOff>
    </xdr:to>
    <xdr:sp>
      <xdr:nvSpPr>
        <xdr:cNvPr id="15" name="CuadroTexto 17"/>
        <xdr:cNvSpPr txBox="1">
          <a:spLocks noChangeArrowheads="1"/>
        </xdr:cNvSpPr>
      </xdr:nvSpPr>
      <xdr:spPr>
        <a:xfrm>
          <a:off x="9001125" y="2571750"/>
          <a:ext cx="39243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Seleccionar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clasificación del proyecto que corresponda</a:t>
          </a:r>
        </a:p>
      </xdr:txBody>
    </xdr:sp>
    <xdr:clientData/>
  </xdr:twoCellAnchor>
  <xdr:twoCellAnchor>
    <xdr:from>
      <xdr:col>11</xdr:col>
      <xdr:colOff>466725</xdr:colOff>
      <xdr:row>9</xdr:row>
      <xdr:rowOff>285750</xdr:rowOff>
    </xdr:from>
    <xdr:to>
      <xdr:col>16</xdr:col>
      <xdr:colOff>581025</xdr:colOff>
      <xdr:row>10</xdr:row>
      <xdr:rowOff>209550</xdr:rowOff>
    </xdr:to>
    <xdr:sp>
      <xdr:nvSpPr>
        <xdr:cNvPr id="16" name="CuadroTexto 18"/>
        <xdr:cNvSpPr txBox="1">
          <a:spLocks noChangeArrowheads="1"/>
        </xdr:cNvSpPr>
      </xdr:nvSpPr>
      <xdr:spPr>
        <a:xfrm>
          <a:off x="9010650" y="2981325"/>
          <a:ext cx="3924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Seleccionar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sub-clasificación del proyecto que corresponda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11</xdr:col>
      <xdr:colOff>476250</xdr:colOff>
      <xdr:row>13</xdr:row>
      <xdr:rowOff>228600</xdr:rowOff>
    </xdr:from>
    <xdr:ext cx="4238625" cy="952500"/>
    <xdr:sp>
      <xdr:nvSpPr>
        <xdr:cNvPr id="17" name="CuadroTexto 19"/>
        <xdr:cNvSpPr txBox="1">
          <a:spLocks noChangeArrowheads="1"/>
        </xdr:cNvSpPr>
      </xdr:nvSpPr>
      <xdr:spPr>
        <a:xfrm>
          <a:off x="9020175" y="4714875"/>
          <a:ext cx="42386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Seleccionar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modalidad del proyecto que corresponda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NOTA: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el caso de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SEGURIDAD PÚBLICA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se podra seleccionar modalidad del proyecto, se deberá especificar el proyecto: p/e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SUBCLASIFICACIÓN DEL PROYECTO: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Equipamiento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ESPECIFICACIÓN DEL PROYECTO: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Adquisición de 10 patrullas</a:t>
          </a:r>
        </a:p>
      </xdr:txBody>
    </xdr:sp>
    <xdr:clientData/>
  </xdr:oneCellAnchor>
  <xdr:twoCellAnchor>
    <xdr:from>
      <xdr:col>11</xdr:col>
      <xdr:colOff>581025</xdr:colOff>
      <xdr:row>19</xdr:row>
      <xdr:rowOff>104775</xdr:rowOff>
    </xdr:from>
    <xdr:to>
      <xdr:col>16</xdr:col>
      <xdr:colOff>733425</xdr:colOff>
      <xdr:row>20</xdr:row>
      <xdr:rowOff>200025</xdr:rowOff>
    </xdr:to>
    <xdr:sp>
      <xdr:nvSpPr>
        <xdr:cNvPr id="18" name="CuadroTexto 20"/>
        <xdr:cNvSpPr txBox="1">
          <a:spLocks noChangeArrowheads="1"/>
        </xdr:cNvSpPr>
      </xdr:nvSpPr>
      <xdr:spPr>
        <a:xfrm>
          <a:off x="9124950" y="7277100"/>
          <a:ext cx="39624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Indicar el número total de personas que son beneficiadas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el proyecto de acuerdo a lo que señala la cédula de información basica de cada proyecto.</a:t>
          </a:r>
        </a:p>
      </xdr:txBody>
    </xdr:sp>
    <xdr:clientData/>
  </xdr:twoCellAnchor>
  <xdr:twoCellAnchor editAs="oneCell">
    <xdr:from>
      <xdr:col>11</xdr:col>
      <xdr:colOff>476250</xdr:colOff>
      <xdr:row>10</xdr:row>
      <xdr:rowOff>371475</xdr:rowOff>
    </xdr:from>
    <xdr:to>
      <xdr:col>15</xdr:col>
      <xdr:colOff>247650</xdr:colOff>
      <xdr:row>13</xdr:row>
      <xdr:rowOff>133350</xdr:rowOff>
    </xdr:to>
    <xdr:pic>
      <xdr:nvPicPr>
        <xdr:cNvPr id="19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3514725"/>
          <a:ext cx="2819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485775</xdr:colOff>
      <xdr:row>15</xdr:row>
      <xdr:rowOff>371475</xdr:rowOff>
    </xdr:from>
    <xdr:to>
      <xdr:col>17</xdr:col>
      <xdr:colOff>47625</xdr:colOff>
      <xdr:row>18</xdr:row>
      <xdr:rowOff>238125</xdr:rowOff>
    </xdr:to>
    <xdr:pic>
      <xdr:nvPicPr>
        <xdr:cNvPr id="20" name="Imagen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9700" y="5753100"/>
          <a:ext cx="4133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10</xdr:row>
      <xdr:rowOff>9525</xdr:rowOff>
    </xdr:from>
    <xdr:to>
      <xdr:col>3</xdr:col>
      <xdr:colOff>1038225</xdr:colOff>
      <xdr:row>10</xdr:row>
      <xdr:rowOff>361950</xdr:rowOff>
    </xdr:to>
    <xdr:sp>
      <xdr:nvSpPr>
        <xdr:cNvPr id="21" name="Elipse 24"/>
        <xdr:cNvSpPr>
          <a:spLocks/>
        </xdr:cNvSpPr>
      </xdr:nvSpPr>
      <xdr:spPr>
        <a:xfrm>
          <a:off x="1276350" y="315277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  <xdr:twoCellAnchor>
    <xdr:from>
      <xdr:col>11</xdr:col>
      <xdr:colOff>161925</xdr:colOff>
      <xdr:row>19</xdr:row>
      <xdr:rowOff>95250</xdr:rowOff>
    </xdr:from>
    <xdr:to>
      <xdr:col>11</xdr:col>
      <xdr:colOff>552450</xdr:colOff>
      <xdr:row>19</xdr:row>
      <xdr:rowOff>447675</xdr:rowOff>
    </xdr:to>
    <xdr:sp>
      <xdr:nvSpPr>
        <xdr:cNvPr id="22" name="Elipse 25"/>
        <xdr:cNvSpPr>
          <a:spLocks/>
        </xdr:cNvSpPr>
      </xdr:nvSpPr>
      <xdr:spPr>
        <a:xfrm>
          <a:off x="8705850" y="726757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  <xdr:twoCellAnchor>
    <xdr:from>
      <xdr:col>11</xdr:col>
      <xdr:colOff>590550</xdr:colOff>
      <xdr:row>20</xdr:row>
      <xdr:rowOff>304800</xdr:rowOff>
    </xdr:from>
    <xdr:to>
      <xdr:col>16</xdr:col>
      <xdr:colOff>752475</xdr:colOff>
      <xdr:row>22</xdr:row>
      <xdr:rowOff>285750</xdr:rowOff>
    </xdr:to>
    <xdr:sp>
      <xdr:nvSpPr>
        <xdr:cNvPr id="23" name="CuadroTexto 26"/>
        <xdr:cNvSpPr txBox="1">
          <a:spLocks noChangeArrowheads="1"/>
        </xdr:cNvSpPr>
      </xdr:nvSpPr>
      <xdr:spPr>
        <a:xfrm>
          <a:off x="9134475" y="7962900"/>
          <a:ext cx="39719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Repetir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proceso para el siguiente proyecto del paso 1 al paso 6 hasta terminar con la lista de proyectos.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debera llevar el mismo procedimiento en cada rubro: Salud, Urbanización, Vivienda, Educación, Desarrollo Institucional y Seguridad Pública.</a:t>
          </a:r>
        </a:p>
      </xdr:txBody>
    </xdr:sp>
    <xdr:clientData/>
  </xdr:twoCellAnchor>
  <xdr:twoCellAnchor>
    <xdr:from>
      <xdr:col>11</xdr:col>
      <xdr:colOff>190500</xdr:colOff>
      <xdr:row>26</xdr:row>
      <xdr:rowOff>114300</xdr:rowOff>
    </xdr:from>
    <xdr:to>
      <xdr:col>11</xdr:col>
      <xdr:colOff>581025</xdr:colOff>
      <xdr:row>26</xdr:row>
      <xdr:rowOff>466725</xdr:rowOff>
    </xdr:to>
    <xdr:sp>
      <xdr:nvSpPr>
        <xdr:cNvPr id="24" name="Elipse 27"/>
        <xdr:cNvSpPr>
          <a:spLocks/>
        </xdr:cNvSpPr>
      </xdr:nvSpPr>
      <xdr:spPr>
        <a:xfrm>
          <a:off x="8734425" y="1068705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  <xdr:twoCellAnchor>
    <xdr:from>
      <xdr:col>11</xdr:col>
      <xdr:colOff>619125</xdr:colOff>
      <xdr:row>26</xdr:row>
      <xdr:rowOff>161925</xdr:rowOff>
    </xdr:from>
    <xdr:to>
      <xdr:col>17</xdr:col>
      <xdr:colOff>38100</xdr:colOff>
      <xdr:row>27</xdr:row>
      <xdr:rowOff>95250</xdr:rowOff>
    </xdr:to>
    <xdr:sp>
      <xdr:nvSpPr>
        <xdr:cNvPr id="25" name="CuadroTexto 28"/>
        <xdr:cNvSpPr txBox="1">
          <a:spLocks noChangeArrowheads="1"/>
        </xdr:cNvSpPr>
      </xdr:nvSpPr>
      <xdr:spPr>
        <a:xfrm>
          <a:off x="9163050" y="10734675"/>
          <a:ext cx="39909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 volver a la pagina principal y seleccionar los demás rubros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debera dar click en el boto "INICIO"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600075</xdr:colOff>
      <xdr:row>22</xdr:row>
      <xdr:rowOff>361950</xdr:rowOff>
    </xdr:from>
    <xdr:to>
      <xdr:col>17</xdr:col>
      <xdr:colOff>0</xdr:colOff>
      <xdr:row>23</xdr:row>
      <xdr:rowOff>342900</xdr:rowOff>
    </xdr:to>
    <xdr:sp>
      <xdr:nvSpPr>
        <xdr:cNvPr id="26" name="CuadroTexto 29"/>
        <xdr:cNvSpPr txBox="1">
          <a:spLocks noChangeArrowheads="1"/>
        </xdr:cNvSpPr>
      </xdr:nvSpPr>
      <xdr:spPr>
        <a:xfrm>
          <a:off x="9144000" y="8991600"/>
          <a:ext cx="39719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información reportada deberá ser en congruencia con las cédulas de información básica correspondiente a cada obra.</a:t>
          </a:r>
        </a:p>
      </xdr:txBody>
    </xdr:sp>
    <xdr:clientData/>
  </xdr:twoCellAnchor>
  <xdr:twoCellAnchor>
    <xdr:from>
      <xdr:col>11</xdr:col>
      <xdr:colOff>609600</xdr:colOff>
      <xdr:row>23</xdr:row>
      <xdr:rowOff>381000</xdr:rowOff>
    </xdr:from>
    <xdr:to>
      <xdr:col>17</xdr:col>
      <xdr:colOff>9525</xdr:colOff>
      <xdr:row>24</xdr:row>
      <xdr:rowOff>361950</xdr:rowOff>
    </xdr:to>
    <xdr:sp>
      <xdr:nvSpPr>
        <xdr:cNvPr id="27" name="CuadroTexto 30"/>
        <xdr:cNvSpPr txBox="1">
          <a:spLocks noChangeArrowheads="1"/>
        </xdr:cNvSpPr>
      </xdr:nvSpPr>
      <xdr:spPr>
        <a:xfrm>
          <a:off x="9153525" y="9496425"/>
          <a:ext cx="39719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deberá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 anexar en impreso las cédulas de información básica de cada obra/proyecto.</a:t>
          </a:r>
        </a:p>
      </xdr:txBody>
    </xdr:sp>
    <xdr:clientData/>
  </xdr:twoCellAnchor>
  <xdr:twoCellAnchor>
    <xdr:from>
      <xdr:col>11</xdr:col>
      <xdr:colOff>600075</xdr:colOff>
      <xdr:row>24</xdr:row>
      <xdr:rowOff>400050</xdr:rowOff>
    </xdr:from>
    <xdr:to>
      <xdr:col>17</xdr:col>
      <xdr:colOff>0</xdr:colOff>
      <xdr:row>26</xdr:row>
      <xdr:rowOff>66675</xdr:rowOff>
    </xdr:to>
    <xdr:sp>
      <xdr:nvSpPr>
        <xdr:cNvPr id="28" name="CuadroTexto 31"/>
        <xdr:cNvSpPr txBox="1">
          <a:spLocks noChangeArrowheads="1"/>
        </xdr:cNvSpPr>
      </xdr:nvSpPr>
      <xdr:spPr>
        <a:xfrm>
          <a:off x="9144000" y="10001250"/>
          <a:ext cx="39719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deberá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 anexar en impreso los informes trimestrales de recursos federales (PASH) de las obras que incluyen los proyectos reportados.</a:t>
          </a:r>
        </a:p>
      </xdr:txBody>
    </xdr:sp>
    <xdr:clientData/>
  </xdr:twoCellAnchor>
  <xdr:twoCellAnchor>
    <xdr:from>
      <xdr:col>11</xdr:col>
      <xdr:colOff>657225</xdr:colOff>
      <xdr:row>27</xdr:row>
      <xdr:rowOff>200025</xdr:rowOff>
    </xdr:from>
    <xdr:to>
      <xdr:col>17</xdr:col>
      <xdr:colOff>47625</xdr:colOff>
      <xdr:row>28</xdr:row>
      <xdr:rowOff>323850</xdr:rowOff>
    </xdr:to>
    <xdr:sp>
      <xdr:nvSpPr>
        <xdr:cNvPr id="29" name="CuadroTexto 32"/>
        <xdr:cNvSpPr txBox="1">
          <a:spLocks noChangeArrowheads="1"/>
        </xdr:cNvSpPr>
      </xdr:nvSpPr>
      <xdr:spPr>
        <a:xfrm>
          <a:off x="9201150" y="11258550"/>
          <a:ext cx="39624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Firmas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Presidente Municipal, Tesorero, Secretario, Contralor y Director de Oras
</a:t>
          </a:r>
        </a:p>
      </xdr:txBody>
    </xdr:sp>
    <xdr:clientData/>
  </xdr:twoCellAnchor>
  <xdr:twoCellAnchor>
    <xdr:from>
      <xdr:col>11</xdr:col>
      <xdr:colOff>190500</xdr:colOff>
      <xdr:row>27</xdr:row>
      <xdr:rowOff>209550</xdr:rowOff>
    </xdr:from>
    <xdr:to>
      <xdr:col>11</xdr:col>
      <xdr:colOff>628650</xdr:colOff>
      <xdr:row>28</xdr:row>
      <xdr:rowOff>104775</xdr:rowOff>
    </xdr:to>
    <xdr:sp>
      <xdr:nvSpPr>
        <xdr:cNvPr id="30" name="Elipse 33"/>
        <xdr:cNvSpPr>
          <a:spLocks/>
        </xdr:cNvSpPr>
      </xdr:nvSpPr>
      <xdr:spPr>
        <a:xfrm>
          <a:off x="8734425" y="11268075"/>
          <a:ext cx="438150" cy="381000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  <xdr:twoCellAnchor>
    <xdr:from>
      <xdr:col>1</xdr:col>
      <xdr:colOff>171450</xdr:colOff>
      <xdr:row>62</xdr:row>
      <xdr:rowOff>161925</xdr:rowOff>
    </xdr:from>
    <xdr:to>
      <xdr:col>2</xdr:col>
      <xdr:colOff>314325</xdr:colOff>
      <xdr:row>64</xdr:row>
      <xdr:rowOff>152400</xdr:rowOff>
    </xdr:to>
    <xdr:sp>
      <xdr:nvSpPr>
        <xdr:cNvPr id="31" name="Elipse 34"/>
        <xdr:cNvSpPr>
          <a:spLocks/>
        </xdr:cNvSpPr>
      </xdr:nvSpPr>
      <xdr:spPr>
        <a:xfrm>
          <a:off x="171450" y="12382500"/>
          <a:ext cx="447675" cy="37147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  <xdr:twoCellAnchor>
    <xdr:from>
      <xdr:col>11</xdr:col>
      <xdr:colOff>47625</xdr:colOff>
      <xdr:row>2</xdr:row>
      <xdr:rowOff>152400</xdr:rowOff>
    </xdr:from>
    <xdr:to>
      <xdr:col>11</xdr:col>
      <xdr:colOff>438150</xdr:colOff>
      <xdr:row>3</xdr:row>
      <xdr:rowOff>304800</xdr:rowOff>
    </xdr:to>
    <xdr:sp>
      <xdr:nvSpPr>
        <xdr:cNvPr id="32" name="Elipse 35"/>
        <xdr:cNvSpPr>
          <a:spLocks/>
        </xdr:cNvSpPr>
      </xdr:nvSpPr>
      <xdr:spPr>
        <a:xfrm>
          <a:off x="8591550" y="533400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  <xdr:twoCellAnchor>
    <xdr:from>
      <xdr:col>1</xdr:col>
      <xdr:colOff>123825</xdr:colOff>
      <xdr:row>0</xdr:row>
      <xdr:rowOff>66675</xdr:rowOff>
    </xdr:from>
    <xdr:to>
      <xdr:col>3</xdr:col>
      <xdr:colOff>971550</xdr:colOff>
      <xdr:row>3</xdr:row>
      <xdr:rowOff>276225</xdr:rowOff>
    </xdr:to>
    <xdr:sp>
      <xdr:nvSpPr>
        <xdr:cNvPr id="33" name="CuadroTexto 13"/>
        <xdr:cNvSpPr txBox="1">
          <a:spLocks noChangeArrowheads="1"/>
        </xdr:cNvSpPr>
      </xdr:nvSpPr>
      <xdr:spPr>
        <a:xfrm>
          <a:off x="123825" y="66675"/>
          <a:ext cx="14763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DEL AYUNTAMIENTO</a:t>
          </a:r>
        </a:p>
      </xdr:txBody>
    </xdr:sp>
    <xdr:clientData/>
  </xdr:twoCellAnchor>
  <xdr:twoCellAnchor>
    <xdr:from>
      <xdr:col>3</xdr:col>
      <xdr:colOff>809625</xdr:colOff>
      <xdr:row>0</xdr:row>
      <xdr:rowOff>104775</xdr:rowOff>
    </xdr:from>
    <xdr:to>
      <xdr:col>4</xdr:col>
      <xdr:colOff>66675</xdr:colOff>
      <xdr:row>2</xdr:row>
      <xdr:rowOff>114300</xdr:rowOff>
    </xdr:to>
    <xdr:sp>
      <xdr:nvSpPr>
        <xdr:cNvPr id="34" name="Elipse 8"/>
        <xdr:cNvSpPr>
          <a:spLocks/>
        </xdr:cNvSpPr>
      </xdr:nvSpPr>
      <xdr:spPr>
        <a:xfrm>
          <a:off x="1438275" y="104775"/>
          <a:ext cx="390525" cy="3905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4</xdr:col>
      <xdr:colOff>114300</xdr:colOff>
      <xdr:row>0</xdr:row>
      <xdr:rowOff>76200</xdr:rowOff>
    </xdr:from>
    <xdr:to>
      <xdr:col>7</xdr:col>
      <xdr:colOff>447675</xdr:colOff>
      <xdr:row>2</xdr:row>
      <xdr:rowOff>0</xdr:rowOff>
    </xdr:to>
    <xdr:sp>
      <xdr:nvSpPr>
        <xdr:cNvPr id="35" name="CuadroTexto 36"/>
        <xdr:cNvSpPr txBox="1">
          <a:spLocks noChangeArrowheads="1"/>
        </xdr:cNvSpPr>
      </xdr:nvSpPr>
      <xdr:spPr>
        <a:xfrm>
          <a:off x="1876425" y="76200"/>
          <a:ext cx="39243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Insertar logotipo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Ayuntamiento administación 2014-2018</a:t>
          </a:r>
        </a:p>
      </xdr:txBody>
    </xdr:sp>
    <xdr:clientData/>
  </xdr:twoCellAnchor>
  <xdr:twoCellAnchor>
    <xdr:from>
      <xdr:col>11</xdr:col>
      <xdr:colOff>171450</xdr:colOff>
      <xdr:row>20</xdr:row>
      <xdr:rowOff>314325</xdr:rowOff>
    </xdr:from>
    <xdr:to>
      <xdr:col>11</xdr:col>
      <xdr:colOff>561975</xdr:colOff>
      <xdr:row>21</xdr:row>
      <xdr:rowOff>180975</xdr:rowOff>
    </xdr:to>
    <xdr:sp>
      <xdr:nvSpPr>
        <xdr:cNvPr id="36" name="Elipse 37"/>
        <xdr:cNvSpPr>
          <a:spLocks/>
        </xdr:cNvSpPr>
      </xdr:nvSpPr>
      <xdr:spPr>
        <a:xfrm>
          <a:off x="8715375" y="7972425"/>
          <a:ext cx="390525" cy="3524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219075</xdr:rowOff>
    </xdr:from>
    <xdr:to>
      <xdr:col>2</xdr:col>
      <xdr:colOff>142875</xdr:colOff>
      <xdr:row>2</xdr:row>
      <xdr:rowOff>342900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52425" y="219075"/>
          <a:ext cx="15906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SUJETO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REVISIÓN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8</xdr:col>
      <xdr:colOff>733425</xdr:colOff>
      <xdr:row>14</xdr:row>
      <xdr:rowOff>0</xdr:rowOff>
    </xdr:to>
    <xdr:graphicFrame>
      <xdr:nvGraphicFramePr>
        <xdr:cNvPr id="1" name="Gráfico 1"/>
        <xdr:cNvGraphicFramePr/>
      </xdr:nvGraphicFramePr>
      <xdr:xfrm>
        <a:off x="2752725" y="295275"/>
        <a:ext cx="5295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15</xdr:row>
      <xdr:rowOff>9525</xdr:rowOff>
    </xdr:from>
    <xdr:to>
      <xdr:col>9</xdr:col>
      <xdr:colOff>47625</xdr:colOff>
      <xdr:row>26</xdr:row>
      <xdr:rowOff>180975</xdr:rowOff>
    </xdr:to>
    <xdr:graphicFrame>
      <xdr:nvGraphicFramePr>
        <xdr:cNvPr id="2" name="Gráfico 1"/>
        <xdr:cNvGraphicFramePr/>
      </xdr:nvGraphicFramePr>
      <xdr:xfrm>
        <a:off x="2867025" y="3495675"/>
        <a:ext cx="52578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104775</xdr:colOff>
      <xdr:row>28</xdr:row>
      <xdr:rowOff>19050</xdr:rowOff>
    </xdr:from>
    <xdr:to>
      <xdr:col>9</xdr:col>
      <xdr:colOff>47625</xdr:colOff>
      <xdr:row>40</xdr:row>
      <xdr:rowOff>171450</xdr:rowOff>
    </xdr:to>
    <xdr:graphicFrame>
      <xdr:nvGraphicFramePr>
        <xdr:cNvPr id="3" name="Gráfico 2"/>
        <xdr:cNvGraphicFramePr/>
      </xdr:nvGraphicFramePr>
      <xdr:xfrm>
        <a:off x="2847975" y="6391275"/>
        <a:ext cx="52768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42</xdr:row>
      <xdr:rowOff>0</xdr:rowOff>
    </xdr:from>
    <xdr:to>
      <xdr:col>9</xdr:col>
      <xdr:colOff>66675</xdr:colOff>
      <xdr:row>56</xdr:row>
      <xdr:rowOff>19050</xdr:rowOff>
    </xdr:to>
    <xdr:graphicFrame>
      <xdr:nvGraphicFramePr>
        <xdr:cNvPr id="4" name="Gráfico 3"/>
        <xdr:cNvGraphicFramePr/>
      </xdr:nvGraphicFramePr>
      <xdr:xfrm>
        <a:off x="2819400" y="9334500"/>
        <a:ext cx="532447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</xdr:colOff>
      <xdr:row>57</xdr:row>
      <xdr:rowOff>19050</xdr:rowOff>
    </xdr:from>
    <xdr:to>
      <xdr:col>8</xdr:col>
      <xdr:colOff>742950</xdr:colOff>
      <xdr:row>74</xdr:row>
      <xdr:rowOff>0</xdr:rowOff>
    </xdr:to>
    <xdr:graphicFrame>
      <xdr:nvGraphicFramePr>
        <xdr:cNvPr id="5" name="Gráfico 4"/>
        <xdr:cNvGraphicFramePr/>
      </xdr:nvGraphicFramePr>
      <xdr:xfrm>
        <a:off x="2790825" y="12344400"/>
        <a:ext cx="5267325" cy="3486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75</xdr:row>
      <xdr:rowOff>19050</xdr:rowOff>
    </xdr:from>
    <xdr:to>
      <xdr:col>9</xdr:col>
      <xdr:colOff>19050</xdr:colOff>
      <xdr:row>89</xdr:row>
      <xdr:rowOff>180975</xdr:rowOff>
    </xdr:to>
    <xdr:graphicFrame>
      <xdr:nvGraphicFramePr>
        <xdr:cNvPr id="6" name="Gráfico 5"/>
        <xdr:cNvGraphicFramePr/>
      </xdr:nvGraphicFramePr>
      <xdr:xfrm>
        <a:off x="2752725" y="16040100"/>
        <a:ext cx="5343525" cy="3095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4:H18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46.7109375" style="5" customWidth="1"/>
    <col min="2" max="16384" width="11.421875" style="5" customWidth="1"/>
  </cols>
  <sheetData>
    <row r="2" ht="65.25" customHeight="1"/>
    <row r="3" ht="31.5" customHeight="1"/>
    <row r="4" spans="1:8" ht="44.25" customHeight="1">
      <c r="A4" s="75" t="s">
        <v>52</v>
      </c>
      <c r="B4" s="75"/>
      <c r="C4" s="75"/>
      <c r="D4" s="75"/>
      <c r="E4" s="75"/>
      <c r="F4" s="75"/>
      <c r="G4" s="75"/>
      <c r="H4" s="75"/>
    </row>
    <row r="5" spans="1:5" ht="21" customHeight="1">
      <c r="A5" s="71"/>
      <c r="B5" s="71"/>
      <c r="C5" s="71"/>
      <c r="D5" s="71"/>
      <c r="E5" s="71"/>
    </row>
    <row r="6" spans="1:8" ht="25.5" customHeight="1">
      <c r="A6" s="72" t="s">
        <v>48</v>
      </c>
      <c r="B6" s="74"/>
      <c r="C6" s="74"/>
      <c r="D6" s="74"/>
      <c r="E6" s="74"/>
      <c r="F6" s="74"/>
      <c r="G6" s="74"/>
      <c r="H6" s="74"/>
    </row>
    <row r="7" spans="1:5" ht="15.75">
      <c r="A7" s="68"/>
      <c r="B7" s="70"/>
      <c r="C7" s="70"/>
      <c r="D7" s="70"/>
      <c r="E7" s="70"/>
    </row>
    <row r="8" ht="15.75">
      <c r="A8" s="69"/>
    </row>
    <row r="9" spans="1:8" ht="30.75" customHeight="1">
      <c r="A9" s="73" t="s">
        <v>50</v>
      </c>
      <c r="B9" s="74"/>
      <c r="C9" s="74"/>
      <c r="D9" s="74"/>
      <c r="E9" s="74"/>
      <c r="F9" s="74"/>
      <c r="G9" s="74"/>
      <c r="H9" s="74"/>
    </row>
    <row r="10" ht="15.75">
      <c r="A10" s="68"/>
    </row>
    <row r="11" ht="15.75">
      <c r="A11" s="69"/>
    </row>
    <row r="12" spans="1:8" ht="25.5" customHeight="1">
      <c r="A12" s="72" t="s">
        <v>51</v>
      </c>
      <c r="B12" s="74"/>
      <c r="C12" s="74"/>
      <c r="D12" s="74"/>
      <c r="E12" s="74"/>
      <c r="F12" s="74"/>
      <c r="G12" s="74"/>
      <c r="H12" s="74"/>
    </row>
    <row r="13" ht="15.75">
      <c r="A13" s="68"/>
    </row>
    <row r="14" ht="15.75">
      <c r="A14" s="69"/>
    </row>
    <row r="15" spans="1:8" ht="25.5" customHeight="1">
      <c r="A15" s="72" t="s">
        <v>47</v>
      </c>
      <c r="B15" s="74"/>
      <c r="C15" s="74"/>
      <c r="D15" s="74"/>
      <c r="E15" s="74"/>
      <c r="F15" s="74"/>
      <c r="G15" s="74"/>
      <c r="H15" s="74"/>
    </row>
    <row r="16" ht="15.75">
      <c r="A16" s="68"/>
    </row>
    <row r="17" ht="15.75">
      <c r="A17" s="69"/>
    </row>
    <row r="18" spans="1:8" ht="33.75" customHeight="1">
      <c r="A18" s="73" t="s">
        <v>49</v>
      </c>
      <c r="B18" s="74"/>
      <c r="C18" s="74"/>
      <c r="D18" s="74"/>
      <c r="E18" s="74"/>
      <c r="F18" s="74"/>
      <c r="G18" s="74"/>
      <c r="H18" s="74"/>
    </row>
  </sheetData>
  <sheetProtection/>
  <mergeCells count="6">
    <mergeCell ref="B15:H15"/>
    <mergeCell ref="B18:H18"/>
    <mergeCell ref="A4:H4"/>
    <mergeCell ref="B6:H6"/>
    <mergeCell ref="B9:H9"/>
    <mergeCell ref="B12:H1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D4:L71"/>
  <sheetViews>
    <sheetView showGridLines="0" zoomScalePageLayoutView="0" workbookViewId="0" topLeftCell="E1">
      <selection activeCell="H11" sqref="H11"/>
    </sheetView>
  </sheetViews>
  <sheetFormatPr defaultColWidth="11.421875" defaultRowHeight="15"/>
  <cols>
    <col min="1" max="1" width="0" style="0" hidden="1" customWidth="1"/>
    <col min="2" max="2" width="4.57421875" style="0" customWidth="1"/>
    <col min="3" max="3" width="4.8515625" style="0" customWidth="1"/>
    <col min="4" max="4" width="17.00390625" style="0" customWidth="1"/>
    <col min="5" max="5" width="3.8515625" style="8" customWidth="1"/>
    <col min="6" max="6" width="21.421875" style="0" customWidth="1"/>
    <col min="7" max="7" width="28.57421875" style="0" customWidth="1"/>
    <col min="8" max="8" width="21.28125" style="0" customWidth="1"/>
    <col min="9" max="9" width="15.140625" style="0" customWidth="1"/>
    <col min="11" max="11" width="0" style="0" hidden="1" customWidth="1"/>
  </cols>
  <sheetData>
    <row r="3" ht="15.75" thickBot="1"/>
    <row r="4" spans="5:9" ht="30.75" customHeight="1" thickBot="1">
      <c r="E4" s="78" t="s">
        <v>37</v>
      </c>
      <c r="F4" s="79"/>
      <c r="G4" s="79"/>
      <c r="H4" s="79"/>
      <c r="I4" s="80"/>
    </row>
    <row r="5" spans="5:9" ht="42.75" customHeight="1" thickBot="1">
      <c r="E5" s="81" t="s">
        <v>53</v>
      </c>
      <c r="F5" s="82"/>
      <c r="G5" s="83"/>
      <c r="H5" s="84">
        <v>15000</v>
      </c>
      <c r="I5" s="85"/>
    </row>
    <row r="6" spans="5:9" ht="31.5" customHeight="1" thickBot="1">
      <c r="E6" s="81" t="s">
        <v>54</v>
      </c>
      <c r="F6" s="82"/>
      <c r="G6" s="83"/>
      <c r="H6" s="84">
        <v>2000000</v>
      </c>
      <c r="I6" s="85"/>
    </row>
    <row r="9" spans="5:9" ht="31.5" customHeight="1">
      <c r="E9" s="43" t="s">
        <v>36</v>
      </c>
      <c r="F9" s="44" t="s">
        <v>0</v>
      </c>
      <c r="G9" s="45" t="s">
        <v>28</v>
      </c>
      <c r="H9" s="44" t="s">
        <v>1</v>
      </c>
      <c r="I9" s="46" t="s">
        <v>6</v>
      </c>
    </row>
    <row r="10" spans="5:11" ht="35.25" customHeight="1">
      <c r="E10" s="11">
        <v>1</v>
      </c>
      <c r="F10" s="6" t="s">
        <v>9</v>
      </c>
      <c r="G10" s="59" t="s">
        <v>11</v>
      </c>
      <c r="H10" s="6" t="s">
        <v>2</v>
      </c>
      <c r="I10" s="7">
        <v>5468</v>
      </c>
      <c r="K10" t="str">
        <f>CONCATENATE(G10,H10)</f>
        <v>Drenaje Pluvial y SanitarioAmpliación</v>
      </c>
    </row>
    <row r="11" spans="5:11" ht="35.25" customHeight="1">
      <c r="E11" s="11">
        <v>2</v>
      </c>
      <c r="F11" s="6"/>
      <c r="G11" s="54"/>
      <c r="H11" s="6"/>
      <c r="I11" s="7"/>
      <c r="K11">
        <f aca="true" t="shared" si="0" ref="K11:K29">CONCATENATE(G11,H11)</f>
      </c>
    </row>
    <row r="12" spans="5:11" ht="35.25" customHeight="1">
      <c r="E12" s="11">
        <v>3</v>
      </c>
      <c r="F12" s="6"/>
      <c r="G12" s="54"/>
      <c r="H12" s="6"/>
      <c r="I12" s="7"/>
      <c r="K12">
        <f t="shared" si="0"/>
      </c>
    </row>
    <row r="13" spans="5:11" ht="35.25" customHeight="1">
      <c r="E13" s="11">
        <v>4</v>
      </c>
      <c r="F13" s="6"/>
      <c r="G13" s="54"/>
      <c r="H13" s="6"/>
      <c r="I13" s="7"/>
      <c r="K13">
        <f t="shared" si="0"/>
      </c>
    </row>
    <row r="14" spans="5:11" ht="35.25" customHeight="1">
      <c r="E14" s="11">
        <v>5</v>
      </c>
      <c r="F14" s="6"/>
      <c r="G14" s="54"/>
      <c r="H14" s="6"/>
      <c r="I14" s="7"/>
      <c r="K14">
        <f t="shared" si="0"/>
      </c>
    </row>
    <row r="15" spans="5:11" ht="35.25" customHeight="1">
      <c r="E15" s="11">
        <v>6</v>
      </c>
      <c r="F15" s="6"/>
      <c r="G15" s="54"/>
      <c r="H15" s="6"/>
      <c r="I15" s="7"/>
      <c r="K15">
        <f t="shared" si="0"/>
      </c>
    </row>
    <row r="16" spans="5:11" ht="35.25" customHeight="1">
      <c r="E16" s="11">
        <v>7</v>
      </c>
      <c r="F16" s="6"/>
      <c r="G16" s="54"/>
      <c r="H16" s="6"/>
      <c r="I16" s="7"/>
      <c r="K16">
        <f t="shared" si="0"/>
      </c>
    </row>
    <row r="17" spans="5:11" ht="35.25" customHeight="1">
      <c r="E17" s="11">
        <v>8</v>
      </c>
      <c r="F17" s="6"/>
      <c r="G17" s="54"/>
      <c r="H17" s="6"/>
      <c r="I17" s="7"/>
      <c r="K17">
        <f t="shared" si="0"/>
      </c>
    </row>
    <row r="18" spans="5:11" ht="35.25" customHeight="1">
      <c r="E18" s="11">
        <v>9</v>
      </c>
      <c r="F18" s="6"/>
      <c r="G18" s="54"/>
      <c r="H18" s="6"/>
      <c r="I18" s="7"/>
      <c r="K18">
        <f t="shared" si="0"/>
      </c>
    </row>
    <row r="19" spans="5:11" ht="35.25" customHeight="1">
      <c r="E19" s="11">
        <v>10</v>
      </c>
      <c r="F19" s="6"/>
      <c r="G19" s="54"/>
      <c r="H19" s="6"/>
      <c r="I19" s="7"/>
      <c r="K19">
        <f t="shared" si="0"/>
      </c>
    </row>
    <row r="20" spans="5:11" ht="38.25" customHeight="1">
      <c r="E20" s="11">
        <v>11</v>
      </c>
      <c r="F20" s="6"/>
      <c r="G20" s="54"/>
      <c r="H20" s="6"/>
      <c r="I20" s="7"/>
      <c r="K20">
        <f t="shared" si="0"/>
      </c>
    </row>
    <row r="21" spans="5:11" ht="38.25" customHeight="1">
      <c r="E21" s="11">
        <v>12</v>
      </c>
      <c r="F21" s="6"/>
      <c r="G21" s="54"/>
      <c r="H21" s="6"/>
      <c r="I21" s="7"/>
      <c r="K21">
        <f t="shared" si="0"/>
      </c>
    </row>
    <row r="22" spans="5:11" ht="38.25" customHeight="1">
      <c r="E22" s="11">
        <v>13</v>
      </c>
      <c r="F22" s="6"/>
      <c r="G22" s="54"/>
      <c r="H22" s="6"/>
      <c r="I22" s="7"/>
      <c r="K22">
        <f t="shared" si="0"/>
      </c>
    </row>
    <row r="23" spans="5:11" ht="38.25" customHeight="1">
      <c r="E23" s="11">
        <v>14</v>
      </c>
      <c r="F23" s="6"/>
      <c r="G23" s="54"/>
      <c r="H23" s="6"/>
      <c r="I23" s="7"/>
      <c r="K23">
        <f t="shared" si="0"/>
      </c>
    </row>
    <row r="24" spans="5:12" ht="38.25" customHeight="1">
      <c r="E24" s="11">
        <v>15</v>
      </c>
      <c r="F24" s="6"/>
      <c r="G24" s="54"/>
      <c r="H24" s="6"/>
      <c r="I24" s="7"/>
      <c r="K24">
        <f t="shared" si="0"/>
      </c>
      <c r="L24" s="60" t="s">
        <v>44</v>
      </c>
    </row>
    <row r="25" spans="5:12" ht="38.25" customHeight="1">
      <c r="E25" s="11">
        <v>16</v>
      </c>
      <c r="F25" s="6"/>
      <c r="G25" s="54"/>
      <c r="H25" s="6"/>
      <c r="I25" s="7"/>
      <c r="K25">
        <f t="shared" si="0"/>
      </c>
      <c r="L25" s="60" t="s">
        <v>45</v>
      </c>
    </row>
    <row r="26" spans="5:12" ht="38.25" customHeight="1">
      <c r="E26" s="11">
        <v>17</v>
      </c>
      <c r="F26" s="6"/>
      <c r="G26" s="54"/>
      <c r="H26" s="6"/>
      <c r="I26" s="7"/>
      <c r="K26">
        <f t="shared" si="0"/>
      </c>
      <c r="L26" s="60" t="s">
        <v>46</v>
      </c>
    </row>
    <row r="27" spans="5:12" ht="38.25" customHeight="1">
      <c r="E27" s="11">
        <v>18</v>
      </c>
      <c r="F27" s="6"/>
      <c r="G27" s="54"/>
      <c r="H27" s="6"/>
      <c r="I27" s="7"/>
      <c r="K27">
        <f t="shared" si="0"/>
      </c>
      <c r="L27" s="61"/>
    </row>
    <row r="28" spans="5:11" ht="38.25" customHeight="1">
      <c r="E28" s="11">
        <v>19</v>
      </c>
      <c r="F28" s="6"/>
      <c r="G28" s="54"/>
      <c r="H28" s="6"/>
      <c r="I28" s="7"/>
      <c r="K28">
        <f t="shared" si="0"/>
      </c>
    </row>
    <row r="29" spans="5:11" ht="38.25" customHeight="1">
      <c r="E29" s="11">
        <v>20</v>
      </c>
      <c r="F29" s="6"/>
      <c r="G29" s="54"/>
      <c r="H29" s="6"/>
      <c r="I29" s="7"/>
      <c r="K29">
        <f t="shared" si="0"/>
      </c>
    </row>
    <row r="30" spans="6:9" s="8" customFormat="1" ht="21" customHeight="1" hidden="1" thickBot="1">
      <c r="F30" s="9">
        <f>COUNTIF($F$10:$F$29,"&gt;&lt;0")</f>
        <v>1</v>
      </c>
      <c r="G30" s="9">
        <f>COUNTIF($F$10:$F$29,"&gt;&lt;0")</f>
        <v>1</v>
      </c>
      <c r="H30" s="9">
        <f>COUNTIF($F$10:$F$29,"&gt;&lt;0")</f>
        <v>1</v>
      </c>
      <c r="I30" s="9">
        <f>COUNTIF($F$10:$F$29,"&gt;&lt;0")</f>
        <v>1</v>
      </c>
    </row>
    <row r="32" spans="6:7" ht="30" hidden="1">
      <c r="F32" s="48" t="s">
        <v>11</v>
      </c>
      <c r="G32" s="53">
        <f>COUNTIF($G$10:$G$29,"Drenaje Pluvial y Sanitario")</f>
        <v>1</v>
      </c>
    </row>
    <row r="33" spans="6:7" ht="15" hidden="1">
      <c r="F33" s="38" t="s">
        <v>2</v>
      </c>
      <c r="G33" s="6">
        <f>COUNTIF($K$10:$K$29,"Drenaje Pluvial y SanitarioAmpliación")</f>
        <v>1</v>
      </c>
    </row>
    <row r="34" spans="6:7" ht="15" hidden="1">
      <c r="F34" s="54" t="s">
        <v>4</v>
      </c>
      <c r="G34" s="6">
        <f>COUNTIF($K$10:$K$29,"Drenaje Pluvial y SanitarioConstrucción")</f>
        <v>0</v>
      </c>
    </row>
    <row r="35" spans="6:7" ht="15" hidden="1">
      <c r="F35" s="54" t="s">
        <v>8</v>
      </c>
      <c r="G35" s="6">
        <f>COUNTIF($K$10:$K$29,"Drenaje Pluvial y SanitarioMantenimiento")</f>
        <v>0</v>
      </c>
    </row>
    <row r="36" spans="6:7" ht="15" hidden="1">
      <c r="F36" s="54" t="s">
        <v>3</v>
      </c>
      <c r="G36" s="6">
        <f>COUNTIF($K$10:$K$29,"Drenaje Pluvial y SanitarioRehabilitación")</f>
        <v>0</v>
      </c>
    </row>
    <row r="37" spans="6:7" ht="15" hidden="1">
      <c r="F37" s="54" t="s">
        <v>7</v>
      </c>
      <c r="G37" s="6">
        <f>COUNTIF($K$10:$K$29,"Drenaje Pluvial y SanitarioEquipamiento")</f>
        <v>0</v>
      </c>
    </row>
    <row r="38" spans="6:7" ht="30" hidden="1">
      <c r="F38" s="48" t="s">
        <v>12</v>
      </c>
      <c r="G38" s="53">
        <f>COUNTIF($G$10:$G$23,"Planta de Tratamiento de Aguas Residuales")</f>
        <v>0</v>
      </c>
    </row>
    <row r="39" spans="6:7" ht="15" hidden="1">
      <c r="F39" s="38" t="s">
        <v>2</v>
      </c>
      <c r="G39" s="6">
        <f>COUNTIF($K$10:$K$29,"Planta de Tratamiento de Aguas ResidualesAmpliación")</f>
        <v>0</v>
      </c>
    </row>
    <row r="40" spans="6:7" ht="15" hidden="1">
      <c r="F40" s="54" t="s">
        <v>4</v>
      </c>
      <c r="G40" s="6">
        <f>COUNTIF($K$10:$K$29,"Planta de Tratamiento de Aguas ResidualesConstrucción")</f>
        <v>0</v>
      </c>
    </row>
    <row r="41" spans="6:7" ht="15" hidden="1">
      <c r="F41" s="54" t="s">
        <v>8</v>
      </c>
      <c r="G41" s="6">
        <f>COUNTIF($K$10:$K$29,"Planta de Tratamiento de Aguas ResidualesMantenimiento")</f>
        <v>0</v>
      </c>
    </row>
    <row r="42" spans="6:7" ht="15" hidden="1">
      <c r="F42" s="54" t="s">
        <v>3</v>
      </c>
      <c r="G42" s="6">
        <f>COUNTIF($K$10:$K$29,"Planta de Tratamiento de Aguas ResidualesRehabilitación")</f>
        <v>0</v>
      </c>
    </row>
    <row r="43" spans="6:7" ht="15" hidden="1">
      <c r="F43" s="54" t="s">
        <v>7</v>
      </c>
      <c r="G43" s="6">
        <f>COUNTIF($K$10:$K$29,"Planta de Tratamiento de Aguas ResidualesEquipamiento")</f>
        <v>0</v>
      </c>
    </row>
    <row r="44" spans="6:7" ht="18" customHeight="1" hidden="1">
      <c r="F44" s="48" t="s">
        <v>10</v>
      </c>
      <c r="G44" s="53">
        <f>COUNTIF($G$10:$G$23,"Planta Potabilizadora")</f>
        <v>0</v>
      </c>
    </row>
    <row r="45" spans="6:7" ht="18" customHeight="1" hidden="1">
      <c r="F45" s="38" t="s">
        <v>2</v>
      </c>
      <c r="G45" s="6">
        <f>COUNTIF($K$10:$K$29,"Planta PotabilizadoraAmpliación")</f>
        <v>0</v>
      </c>
    </row>
    <row r="46" spans="5:7" s="10" customFormat="1" ht="15" hidden="1">
      <c r="E46" s="13"/>
      <c r="F46" s="54" t="s">
        <v>4</v>
      </c>
      <c r="G46" s="6">
        <f>COUNTIF($K$10:$K$29,"Planta PotabilizadoraConstrucción")</f>
        <v>0</v>
      </c>
    </row>
    <row r="47" spans="5:7" s="10" customFormat="1" ht="15" hidden="1">
      <c r="E47" s="13"/>
      <c r="F47" s="54" t="s">
        <v>8</v>
      </c>
      <c r="G47" s="6">
        <f>COUNTIF($K$10:$K$29,"Planta PotabilizadoraMantenimiento")</f>
        <v>0</v>
      </c>
    </row>
    <row r="48" spans="5:7" s="10" customFormat="1" ht="15" hidden="1">
      <c r="E48" s="13"/>
      <c r="F48" s="54" t="s">
        <v>3</v>
      </c>
      <c r="G48" s="6">
        <f>COUNTIF($K$10:$K$29,"Planta PotabilizadoraRehabilitación")</f>
        <v>0</v>
      </c>
    </row>
    <row r="49" spans="5:7" s="10" customFormat="1" ht="15" hidden="1">
      <c r="E49" s="13"/>
      <c r="F49" s="54" t="s">
        <v>7</v>
      </c>
      <c r="G49" s="6">
        <f>COUNTIF($K$10:$K$29,"Planta PotabilizadoraEquipamiento")</f>
        <v>0</v>
      </c>
    </row>
    <row r="50" spans="6:7" ht="15" hidden="1">
      <c r="F50" s="48" t="s">
        <v>13</v>
      </c>
      <c r="G50" s="53">
        <f>COUNTIF($G$10:$G$23,"Pozos de Absorción")</f>
        <v>0</v>
      </c>
    </row>
    <row r="51" spans="5:7" s="10" customFormat="1" ht="15" hidden="1">
      <c r="E51" s="13"/>
      <c r="F51" s="38" t="s">
        <v>2</v>
      </c>
      <c r="G51" s="6">
        <f>COUNTIF($K$10:$K$29,"Pozos de AbsorciónAmpliación")</f>
        <v>0</v>
      </c>
    </row>
    <row r="52" spans="5:7" s="10" customFormat="1" ht="15" hidden="1">
      <c r="E52" s="13"/>
      <c r="F52" s="54" t="s">
        <v>4</v>
      </c>
      <c r="G52" s="6">
        <f>COUNTIF($K$10:$K$29,"Pozos de AbsorciónConstrucción")</f>
        <v>0</v>
      </c>
    </row>
    <row r="53" spans="5:7" s="10" customFormat="1" ht="15" hidden="1">
      <c r="E53" s="13"/>
      <c r="F53" s="54" t="s">
        <v>8</v>
      </c>
      <c r="G53" s="6">
        <f>COUNTIF($K$10:$K$29,"Pozos de AbsorciónMantenimiento")</f>
        <v>0</v>
      </c>
    </row>
    <row r="54" spans="5:7" s="10" customFormat="1" ht="15" hidden="1">
      <c r="E54" s="13"/>
      <c r="F54" s="54" t="s">
        <v>3</v>
      </c>
      <c r="G54" s="6">
        <f>COUNTIF($K$10:$K$29,"Pozos de AbsorciónRehabilitación")</f>
        <v>0</v>
      </c>
    </row>
    <row r="55" spans="5:7" s="10" customFormat="1" ht="15" hidden="1">
      <c r="E55" s="13"/>
      <c r="F55" s="54" t="s">
        <v>7</v>
      </c>
      <c r="G55" s="6">
        <f>COUNTIF($K$10:$K$29,"Pozos de AbsorciónEquipamiento")</f>
        <v>0</v>
      </c>
    </row>
    <row r="56" spans="6:7" ht="30" hidden="1">
      <c r="F56" s="48" t="s">
        <v>14</v>
      </c>
      <c r="G56" s="53">
        <f>COUNTIF($G$10:$G$23,"Red o Sistema de Agua Potable")</f>
        <v>0</v>
      </c>
    </row>
    <row r="57" spans="6:7" ht="15" hidden="1">
      <c r="F57" s="38" t="s">
        <v>2</v>
      </c>
      <c r="G57" s="6">
        <f>COUNTIF($K$10:$K$29,"Red o Sistema de Agua PotableAmpliación")</f>
        <v>0</v>
      </c>
    </row>
    <row r="58" spans="6:7" ht="15" hidden="1">
      <c r="F58" s="54" t="s">
        <v>4</v>
      </c>
      <c r="G58" s="6">
        <f>COUNTIF($K$10:$K$29,"Red o Sistema de Agua PotableConstrucción")</f>
        <v>0</v>
      </c>
    </row>
    <row r="59" spans="6:7" ht="15" hidden="1">
      <c r="F59" s="54" t="s">
        <v>8</v>
      </c>
      <c r="G59" s="6">
        <f>COUNTIF($K$10:$K$29,"Red o Sistema de Agua PotableMantenimiento")</f>
        <v>0</v>
      </c>
    </row>
    <row r="60" spans="6:7" ht="15" hidden="1">
      <c r="F60" s="54" t="s">
        <v>3</v>
      </c>
      <c r="G60" s="6">
        <f>COUNTIF($K$10:$K$29,"Red o Sistema de Agua PotableRehabilitación")</f>
        <v>0</v>
      </c>
    </row>
    <row r="61" spans="6:7" ht="15" hidden="1">
      <c r="F61" s="54" t="s">
        <v>7</v>
      </c>
      <c r="G61" s="6">
        <f>COUNTIF($K$10:$K$29,"Red o Sistema de Agua PotableEquipamiento")</f>
        <v>0</v>
      </c>
    </row>
    <row r="62" spans="6:7" ht="15" hidden="1">
      <c r="F62" s="52" t="s">
        <v>15</v>
      </c>
      <c r="G62" s="52">
        <f>G56+G50+G44+G38+G32</f>
        <v>1</v>
      </c>
    </row>
    <row r="64" spans="4:11" ht="15">
      <c r="D64" s="42"/>
      <c r="E64"/>
      <c r="F64" s="8"/>
      <c r="I64" s="58"/>
      <c r="J64" s="58"/>
      <c r="K64" s="57"/>
    </row>
    <row r="65" spans="4:11" ht="15">
      <c r="D65" s="76" t="e">
        <f>+#REF!</f>
        <v>#REF!</v>
      </c>
      <c r="E65" s="76"/>
      <c r="F65" s="8"/>
      <c r="G65" s="56" t="e">
        <f>+#REF!</f>
        <v>#REF!</v>
      </c>
      <c r="I65" s="76" t="e">
        <f>+#REF!</f>
        <v>#REF!</v>
      </c>
      <c r="J65" s="76"/>
      <c r="K65" s="76"/>
    </row>
    <row r="66" spans="4:11" ht="15">
      <c r="D66" s="77" t="s">
        <v>38</v>
      </c>
      <c r="E66" s="77"/>
      <c r="F66" s="8"/>
      <c r="G66" s="55" t="s">
        <v>39</v>
      </c>
      <c r="I66" s="77" t="s">
        <v>40</v>
      </c>
      <c r="J66" s="77"/>
      <c r="K66" s="77"/>
    </row>
    <row r="67" spans="5:6" ht="15">
      <c r="E67"/>
      <c r="F67" s="8"/>
    </row>
    <row r="68" spans="5:6" ht="15">
      <c r="E68"/>
      <c r="F68" s="8"/>
    </row>
    <row r="69" ht="15">
      <c r="F69" s="8"/>
    </row>
    <row r="70" spans="4:7" ht="15">
      <c r="D70" s="76" t="e">
        <f>+#REF!</f>
        <v>#REF!</v>
      </c>
      <c r="E70" s="76"/>
      <c r="F70" s="8"/>
      <c r="G70" s="56" t="e">
        <f>+#REF!</f>
        <v>#REF!</v>
      </c>
    </row>
    <row r="71" spans="4:7" ht="15">
      <c r="D71" s="55" t="s">
        <v>41</v>
      </c>
      <c r="E71" s="55"/>
      <c r="G71" s="55" t="s">
        <v>42</v>
      </c>
    </row>
  </sheetData>
  <sheetProtection/>
  <protectedRanges>
    <protectedRange sqref="G10" name="Rango1"/>
    <protectedRange sqref="H10" name="Rango1_1"/>
  </protectedRanges>
  <mergeCells count="10">
    <mergeCell ref="D70:E70"/>
    <mergeCell ref="I65:K65"/>
    <mergeCell ref="I66:K66"/>
    <mergeCell ref="E4:I4"/>
    <mergeCell ref="E5:G5"/>
    <mergeCell ref="H5:I5"/>
    <mergeCell ref="E6:G6"/>
    <mergeCell ref="H6:I6"/>
    <mergeCell ref="D65:E65"/>
    <mergeCell ref="D66:E66"/>
  </mergeCells>
  <dataValidations count="3">
    <dataValidation type="list" allowBlank="1" showInputMessage="1" showErrorMessage="1" sqref="F10:F29">
      <formula1>"Agua y Saneamiento"</formula1>
    </dataValidation>
    <dataValidation type="list" allowBlank="1" showInputMessage="1" showErrorMessage="1" sqref="G10:G29">
      <formula1>"Drenaje Pluvial y Sanitario, Planta de Tratamiento de Aguas Residuales, Planta Potabilizadora, Pozos de Absorción, Red o Sistema de Agua Potable"</formula1>
    </dataValidation>
    <dataValidation type="list" allowBlank="1" showInputMessage="1" showErrorMessage="1" sqref="H10:H29">
      <formula1>"Ampliación, Construcción, Mantenimiento, Rehabilitación, Equipamiento"</formula1>
    </dataValidation>
  </dataValidations>
  <printOptions/>
  <pageMargins left="0.7" right="0.7" top="0.75" bottom="0.75" header="0.3" footer="0.3"/>
  <pageSetup horizontalDpi="600" verticalDpi="600" orientation="portrait" paperSize="9" scale="43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J61"/>
  <sheetViews>
    <sheetView showGridLines="0" view="pageBreakPreview" zoomScaleSheetLayoutView="100" zoomScalePageLayoutView="0" workbookViewId="0" topLeftCell="A1">
      <selection activeCell="D5" sqref="D5"/>
    </sheetView>
  </sheetViews>
  <sheetFormatPr defaultColWidth="11.421875" defaultRowHeight="15"/>
  <cols>
    <col min="1" max="1" width="10.00390625" style="0" customWidth="1"/>
    <col min="2" max="2" width="17.00390625" style="0" customWidth="1"/>
    <col min="3" max="3" width="14.421875" style="0" customWidth="1"/>
    <col min="4" max="4" width="3.8515625" style="8" customWidth="1"/>
    <col min="5" max="5" width="21.421875" style="0" customWidth="1"/>
    <col min="6" max="6" width="28.57421875" style="0" customWidth="1"/>
    <col min="7" max="7" width="21.28125" style="0" customWidth="1"/>
    <col min="8" max="8" width="15.140625" style="0" customWidth="1"/>
    <col min="10" max="10" width="11.421875" style="0" customWidth="1"/>
  </cols>
  <sheetData>
    <row r="1" spans="4:8" ht="43.5" customHeight="1" thickBot="1">
      <c r="D1" s="88"/>
      <c r="E1" s="88"/>
      <c r="F1" s="88"/>
      <c r="G1" s="88"/>
      <c r="H1" s="89"/>
    </row>
    <row r="2" spans="4:8" ht="30.75" customHeight="1" thickBot="1">
      <c r="D2" s="78" t="s">
        <v>37</v>
      </c>
      <c r="E2" s="79"/>
      <c r="F2" s="79"/>
      <c r="G2" s="80"/>
      <c r="H2" s="64"/>
    </row>
    <row r="3" spans="4:8" ht="51" customHeight="1" thickBot="1">
      <c r="D3" s="87" t="s">
        <v>53</v>
      </c>
      <c r="E3" s="82"/>
      <c r="F3" s="83"/>
      <c r="G3" s="66"/>
      <c r="H3" s="65"/>
    </row>
    <row r="4" spans="4:8" ht="38.25" customHeight="1" thickBot="1">
      <c r="D4" s="87" t="s">
        <v>55</v>
      </c>
      <c r="E4" s="82"/>
      <c r="F4" s="83"/>
      <c r="G4" s="67"/>
      <c r="H4" s="65"/>
    </row>
    <row r="7" spans="4:8" ht="31.5" customHeight="1">
      <c r="D7" s="43" t="s">
        <v>36</v>
      </c>
      <c r="E7" s="44" t="s">
        <v>0</v>
      </c>
      <c r="F7" s="45" t="s">
        <v>28</v>
      </c>
      <c r="G7" s="44" t="s">
        <v>1</v>
      </c>
      <c r="H7" s="46" t="s">
        <v>6</v>
      </c>
    </row>
    <row r="8" spans="4:10" ht="35.25" customHeight="1">
      <c r="D8" s="11">
        <v>1</v>
      </c>
      <c r="E8" s="6"/>
      <c r="F8" s="1"/>
      <c r="G8" s="6"/>
      <c r="H8" s="7"/>
      <c r="J8">
        <f>CONCATENATE(F8,G8)</f>
      </c>
    </row>
    <row r="9" spans="4:10" ht="35.25" customHeight="1">
      <c r="D9" s="11">
        <v>2</v>
      </c>
      <c r="E9" s="6"/>
      <c r="F9" s="41"/>
      <c r="G9" s="6"/>
      <c r="H9" s="7"/>
      <c r="J9">
        <f>CONCATENATE(F9,G9)</f>
      </c>
    </row>
    <row r="10" spans="4:10" ht="35.25" customHeight="1">
      <c r="D10" s="11">
        <v>3</v>
      </c>
      <c r="E10" s="6"/>
      <c r="F10" s="41"/>
      <c r="G10" s="6"/>
      <c r="H10" s="7"/>
      <c r="J10">
        <f>CONCATENATE(F10,G10)</f>
      </c>
    </row>
    <row r="11" spans="4:10" ht="35.25" customHeight="1">
      <c r="D11" s="11">
        <v>4</v>
      </c>
      <c r="E11" s="6"/>
      <c r="F11" s="41"/>
      <c r="G11" s="6"/>
      <c r="H11" s="7"/>
      <c r="J11">
        <f>CONCATENATE(F11,G11)</f>
      </c>
    </row>
    <row r="12" spans="4:10" ht="35.25" customHeight="1">
      <c r="D12" s="11">
        <v>5</v>
      </c>
      <c r="E12" s="6"/>
      <c r="F12" s="41"/>
      <c r="G12" s="6"/>
      <c r="H12" s="7"/>
      <c r="J12">
        <f>CONCATENATE(F12,G12)</f>
      </c>
    </row>
    <row r="13" spans="4:8" ht="35.25" customHeight="1">
      <c r="D13" s="11">
        <v>6</v>
      </c>
      <c r="E13" s="6"/>
      <c r="F13" s="62"/>
      <c r="G13" s="6"/>
      <c r="H13" s="7"/>
    </row>
    <row r="14" spans="4:8" ht="35.25" customHeight="1">
      <c r="D14" s="11">
        <v>7</v>
      </c>
      <c r="E14" s="6"/>
      <c r="F14" s="62"/>
      <c r="G14" s="6"/>
      <c r="H14" s="7"/>
    </row>
    <row r="15" spans="4:8" ht="35.25" customHeight="1">
      <c r="D15" s="11">
        <v>8</v>
      </c>
      <c r="E15" s="6"/>
      <c r="F15" s="62"/>
      <c r="G15" s="6"/>
      <c r="H15" s="7"/>
    </row>
    <row r="16" spans="4:8" ht="35.25" customHeight="1">
      <c r="D16" s="11">
        <v>9</v>
      </c>
      <c r="E16" s="6"/>
      <c r="F16" s="62"/>
      <c r="G16" s="6"/>
      <c r="H16" s="7"/>
    </row>
    <row r="17" spans="4:8" ht="35.25" customHeight="1">
      <c r="D17" s="11">
        <v>10</v>
      </c>
      <c r="E17" s="6"/>
      <c r="F17" s="62"/>
      <c r="G17" s="6"/>
      <c r="H17" s="7"/>
    </row>
    <row r="18" spans="5:8" s="8" customFormat="1" ht="21" customHeight="1" hidden="1" thickBot="1">
      <c r="E18" s="9">
        <f>COUNTIF($E$8:$E$12,"&gt;&lt;0")</f>
        <v>0</v>
      </c>
      <c r="F18" s="9">
        <f>COUNTIF($F$8:$F$17,"&gt;&lt;0")</f>
        <v>0</v>
      </c>
      <c r="G18" s="9">
        <f>COUNTIF($G$8:$G$12,"&gt;&lt;0")</f>
        <v>0</v>
      </c>
      <c r="H18" s="9"/>
    </row>
    <row r="19" ht="15" hidden="1"/>
    <row r="20" spans="5:6" ht="30" hidden="1">
      <c r="E20" s="48" t="s">
        <v>11</v>
      </c>
      <c r="F20" s="47">
        <f>COUNTIF($F$8:$F$12,"Drenaje Pluvial y Sanitario")</f>
        <v>0</v>
      </c>
    </row>
    <row r="21" spans="5:6" ht="15" hidden="1">
      <c r="E21" s="38" t="s">
        <v>2</v>
      </c>
      <c r="F21" s="6">
        <f>COUNTIF($J$8:$J$12,"Drenaje Pluvial y SanitarioAmpliación")</f>
        <v>0</v>
      </c>
    </row>
    <row r="22" spans="5:6" ht="15" hidden="1">
      <c r="E22" s="36" t="s">
        <v>4</v>
      </c>
      <c r="F22" s="6">
        <f>COUNTIF($J$8:$J$12,"Drenaje Pluvial y SanitarioConstrucción")</f>
        <v>0</v>
      </c>
    </row>
    <row r="23" spans="5:6" ht="15" hidden="1">
      <c r="E23" s="36" t="s">
        <v>8</v>
      </c>
      <c r="F23" s="6">
        <f>COUNTIF($J$8:$J$12,"Drenaje Pluvial y SanitarioMantenimiento")</f>
        <v>0</v>
      </c>
    </row>
    <row r="24" spans="5:6" ht="15" hidden="1">
      <c r="E24" s="36" t="s">
        <v>3</v>
      </c>
      <c r="F24" s="6">
        <f>COUNTIF($J$8:$J$12,"Drenaje Pluvial y SanitarioRehabilitación")</f>
        <v>0</v>
      </c>
    </row>
    <row r="25" spans="5:6" ht="15" hidden="1">
      <c r="E25" s="36" t="s">
        <v>7</v>
      </c>
      <c r="F25" s="6">
        <f>COUNTIF($J$8:$J$12,"Drenaje Pluvial y SanitarioEquipamiento")</f>
        <v>0</v>
      </c>
    </row>
    <row r="26" spans="5:6" ht="30" hidden="1">
      <c r="E26" s="48" t="s">
        <v>12</v>
      </c>
      <c r="F26" s="47">
        <f>COUNTIF($F$8:$F$12,"Planta de Tratamiento de Aguas Residuales")</f>
        <v>0</v>
      </c>
    </row>
    <row r="27" spans="5:6" ht="15" hidden="1">
      <c r="E27" s="38" t="s">
        <v>2</v>
      </c>
      <c r="F27" s="6">
        <f>COUNTIF($J$8:$J$12,"Planta de Tratamiento de Aguas ResidualesAmpliación")</f>
        <v>0</v>
      </c>
    </row>
    <row r="28" spans="5:6" ht="15" hidden="1">
      <c r="E28" s="36" t="s">
        <v>4</v>
      </c>
      <c r="F28" s="6">
        <f>COUNTIF($J$8:$J$12,"Planta de Tratamiento de Aguas ResidualesConstrucción")</f>
        <v>0</v>
      </c>
    </row>
    <row r="29" spans="5:6" ht="15" hidden="1">
      <c r="E29" s="36" t="s">
        <v>8</v>
      </c>
      <c r="F29" s="6">
        <f>COUNTIF($J$8:$J$12,"Planta de Tratamiento de Aguas ResidualesMantenimiento")</f>
        <v>0</v>
      </c>
    </row>
    <row r="30" spans="5:6" ht="15" hidden="1">
      <c r="E30" s="36" t="s">
        <v>3</v>
      </c>
      <c r="F30" s="6">
        <f>COUNTIF($J$8:$J$12,"Planta de Tratamiento de Aguas ResidualesRehabilitación")</f>
        <v>0</v>
      </c>
    </row>
    <row r="31" spans="5:6" ht="15" hidden="1">
      <c r="E31" s="36" t="s">
        <v>7</v>
      </c>
      <c r="F31" s="6">
        <f>COUNTIF($J$8:$J$12,"Planta de Tratamiento de Aguas ResidualesEquipamiento")</f>
        <v>0</v>
      </c>
    </row>
    <row r="32" spans="5:6" ht="18" customHeight="1" hidden="1">
      <c r="E32" s="48" t="s">
        <v>10</v>
      </c>
      <c r="F32" s="47">
        <f>COUNTIF($F$8:$F$12,"Planta Potabilizadora")</f>
        <v>0</v>
      </c>
    </row>
    <row r="33" spans="5:6" ht="18" customHeight="1" hidden="1">
      <c r="E33" s="38" t="s">
        <v>2</v>
      </c>
      <c r="F33" s="6">
        <f>COUNTIF($J$8:$J$12,"Planta PotabilizadoraAmpliación")</f>
        <v>0</v>
      </c>
    </row>
    <row r="34" spans="4:6" s="10" customFormat="1" ht="15" hidden="1">
      <c r="D34" s="13"/>
      <c r="E34" s="36" t="s">
        <v>4</v>
      </c>
      <c r="F34" s="6">
        <f>COUNTIF($J$8:$J$12,"Planta PotabilizadoraConstrucción")</f>
        <v>0</v>
      </c>
    </row>
    <row r="35" spans="4:6" s="10" customFormat="1" ht="15" hidden="1">
      <c r="D35" s="13"/>
      <c r="E35" s="36" t="s">
        <v>8</v>
      </c>
      <c r="F35" s="6">
        <f>COUNTIF($J$8:$J$12,"Planta PotabilizadoraMantenimiento")</f>
        <v>0</v>
      </c>
    </row>
    <row r="36" spans="4:6" s="10" customFormat="1" ht="15" hidden="1">
      <c r="D36" s="13"/>
      <c r="E36" s="36" t="s">
        <v>3</v>
      </c>
      <c r="F36" s="6">
        <f>COUNTIF($J$8:$J$12,"Planta PotabilizadoraRehabilitación")</f>
        <v>0</v>
      </c>
    </row>
    <row r="37" spans="4:6" s="10" customFormat="1" ht="15" hidden="1">
      <c r="D37" s="13"/>
      <c r="E37" s="36" t="s">
        <v>7</v>
      </c>
      <c r="F37" s="6">
        <f>COUNTIF($J$8:$J$12,"Planta PotabilizadoraEquipamiento")</f>
        <v>0</v>
      </c>
    </row>
    <row r="38" spans="5:6" ht="15" hidden="1">
      <c r="E38" s="48" t="s">
        <v>13</v>
      </c>
      <c r="F38" s="47">
        <f>COUNTIF($F$8:$F$12,"Pozos de Absorción")</f>
        <v>0</v>
      </c>
    </row>
    <row r="39" spans="4:6" s="10" customFormat="1" ht="15" hidden="1">
      <c r="D39" s="13"/>
      <c r="E39" s="38" t="s">
        <v>2</v>
      </c>
      <c r="F39" s="6">
        <f>COUNTIF($J$8:$J$12,"Pozos de AbsorciónAmpliación")</f>
        <v>0</v>
      </c>
    </row>
    <row r="40" spans="4:6" s="10" customFormat="1" ht="15" hidden="1">
      <c r="D40" s="13"/>
      <c r="E40" s="36" t="s">
        <v>4</v>
      </c>
      <c r="F40" s="6">
        <f>COUNTIF($J$8:$J$12,"Pozos de AbsorciónConstrucción")</f>
        <v>0</v>
      </c>
    </row>
    <row r="41" spans="4:6" s="10" customFormat="1" ht="15" hidden="1">
      <c r="D41" s="13"/>
      <c r="E41" s="36" t="s">
        <v>8</v>
      </c>
      <c r="F41" s="6">
        <f>COUNTIF($J$8:$J$12,"Pozos de AbsorciónMantenimiento")</f>
        <v>0</v>
      </c>
    </row>
    <row r="42" spans="4:6" s="10" customFormat="1" ht="15" hidden="1">
      <c r="D42" s="13"/>
      <c r="E42" s="36" t="s">
        <v>3</v>
      </c>
      <c r="F42" s="6">
        <f>COUNTIF($J$8:$J$12,"Pozos de AbsorciónRehabilitación")</f>
        <v>0</v>
      </c>
    </row>
    <row r="43" spans="4:6" s="10" customFormat="1" ht="15" hidden="1">
      <c r="D43" s="13"/>
      <c r="E43" s="36" t="s">
        <v>7</v>
      </c>
      <c r="F43" s="6">
        <f>COUNTIF($J$8:$J$12,"Pozos de AbsorciónEquipamiento")</f>
        <v>0</v>
      </c>
    </row>
    <row r="44" spans="5:6" ht="30" hidden="1">
      <c r="E44" s="48" t="s">
        <v>14</v>
      </c>
      <c r="F44" s="47">
        <f>COUNTIF($F$8:$F$12,"Red o Sistema de Agua Potable")</f>
        <v>0</v>
      </c>
    </row>
    <row r="45" spans="5:6" ht="15" hidden="1">
      <c r="E45" s="38" t="s">
        <v>2</v>
      </c>
      <c r="F45" s="6">
        <f>COUNTIF($J$8:$J$12,"Red o Sistema de Agua PotableAmpliación")</f>
        <v>0</v>
      </c>
    </row>
    <row r="46" spans="5:6" ht="15" hidden="1">
      <c r="E46" s="36" t="s">
        <v>4</v>
      </c>
      <c r="F46" s="6">
        <f>COUNTIF($J$8:$J$12,"Red o Sistema de Agua PotableConstrucción")</f>
        <v>0</v>
      </c>
    </row>
    <row r="47" spans="5:6" ht="15" hidden="1">
      <c r="E47" s="36" t="s">
        <v>8</v>
      </c>
      <c r="F47" s="6">
        <f>COUNTIF($J$8:$J$12,"Red o Sistema de Agua PotableMantenimiento")</f>
        <v>0</v>
      </c>
    </row>
    <row r="48" spans="5:6" ht="15" hidden="1">
      <c r="E48" s="36" t="s">
        <v>3</v>
      </c>
      <c r="F48" s="6">
        <f>COUNTIF($J$8:$J$12,"Red o Sistema de Agua PotableRehabilitación")</f>
        <v>0</v>
      </c>
    </row>
    <row r="49" spans="5:6" ht="15" hidden="1">
      <c r="E49" s="36" t="s">
        <v>7</v>
      </c>
      <c r="F49" s="6">
        <f>COUNTIF($J$8:$J$12,"Red o Sistema de Agua PotableEquipamiento")</f>
        <v>0</v>
      </c>
    </row>
    <row r="50" spans="5:6" ht="15" hidden="1">
      <c r="E50" s="49" t="s">
        <v>15</v>
      </c>
      <c r="F50" s="49">
        <f>F44+F38+F32+F26+F20</f>
        <v>0</v>
      </c>
    </row>
    <row r="51" ht="15" hidden="1"/>
    <row r="52" ht="15" hidden="1"/>
    <row r="53" ht="15" hidden="1"/>
    <row r="55" spans="2:9" ht="15">
      <c r="B55" s="42"/>
      <c r="H55" s="90"/>
      <c r="I55" s="90"/>
    </row>
    <row r="56" spans="2:9" ht="15">
      <c r="B56" s="76"/>
      <c r="C56" s="76"/>
      <c r="F56" s="50"/>
      <c r="H56" s="76"/>
      <c r="I56" s="76"/>
    </row>
    <row r="57" spans="2:9" ht="15">
      <c r="B57" s="77" t="s">
        <v>38</v>
      </c>
      <c r="C57" s="77"/>
      <c r="F57" s="51" t="s">
        <v>39</v>
      </c>
      <c r="H57" s="77" t="s">
        <v>40</v>
      </c>
      <c r="I57" s="77"/>
    </row>
    <row r="60" spans="2:6" ht="48.75" customHeight="1">
      <c r="B60" s="86"/>
      <c r="C60" s="86"/>
      <c r="F60" s="63"/>
    </row>
    <row r="61" spans="2:6" ht="15">
      <c r="B61" s="77" t="s">
        <v>41</v>
      </c>
      <c r="C61" s="77"/>
      <c r="F61" s="51" t="s">
        <v>42</v>
      </c>
    </row>
  </sheetData>
  <sheetProtection/>
  <protectedRanges>
    <protectedRange sqref="G3:H3 H4 E8:G17" name="Rango1"/>
    <protectedRange sqref="G4" name="Rango1_1"/>
    <protectedRange sqref="H8:H17" name="Rango1_2"/>
  </protectedRanges>
  <mergeCells count="11">
    <mergeCell ref="B61:C61"/>
    <mergeCell ref="H56:I56"/>
    <mergeCell ref="H57:I57"/>
    <mergeCell ref="H55:I55"/>
    <mergeCell ref="B56:C56"/>
    <mergeCell ref="B57:C57"/>
    <mergeCell ref="B60:C60"/>
    <mergeCell ref="D2:G2"/>
    <mergeCell ref="D3:F3"/>
    <mergeCell ref="D4:F4"/>
    <mergeCell ref="D1:H1"/>
  </mergeCells>
  <dataValidations count="3">
    <dataValidation type="list" allowBlank="1" showInputMessage="1" showErrorMessage="1" sqref="G8:G17">
      <formula1>"Ampliación, Construcción, Mantenimiento, Rehabilitación, Equipamiento"</formula1>
    </dataValidation>
    <dataValidation type="list" allowBlank="1" showInputMessage="1" showErrorMessage="1" sqref="F8:F17">
      <formula1>"Drenaje Pluvial y Sanitario, Planta de Tratamiento de Aguas Residuales, Planta Potabilizadora, Pozos de Absorción, Red o Sistema de Agua Potable"</formula1>
    </dataValidation>
    <dataValidation type="list" allowBlank="1" showInputMessage="1" showErrorMessage="1" sqref="E8:E17">
      <formula1>"Agua y Saneamiento"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2"/>
  <ignoredErrors>
    <ignoredError sqref="F26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J91"/>
  <sheetViews>
    <sheetView zoomScalePageLayoutView="0" workbookViewId="0" topLeftCell="A1">
      <selection activeCell="F4" sqref="F4"/>
    </sheetView>
  </sheetViews>
  <sheetFormatPr defaultColWidth="11.421875" defaultRowHeight="18" customHeight="1"/>
  <cols>
    <col min="1" max="1" width="4.7109375" style="14" customWidth="1"/>
    <col min="2" max="2" width="43.421875" style="4" customWidth="1"/>
    <col min="3" max="3" width="19.8515625" style="2" customWidth="1"/>
    <col min="4" max="4" width="11.421875" style="2" customWidth="1"/>
    <col min="5" max="5" width="12.28125" style="2" bestFit="1" customWidth="1"/>
    <col min="6" max="9" width="11.421875" style="2" customWidth="1"/>
    <col min="10" max="10" width="15.140625" style="16" customWidth="1"/>
    <col min="11" max="16384" width="11.421875" style="2" customWidth="1"/>
  </cols>
  <sheetData>
    <row r="1" spans="2:8" ht="18" customHeight="1">
      <c r="B1" s="92" t="s">
        <v>43</v>
      </c>
      <c r="C1" s="92"/>
      <c r="D1" s="92"/>
      <c r="E1" s="92"/>
      <c r="F1" s="15"/>
      <c r="G1" s="15"/>
      <c r="H1" s="15"/>
    </row>
    <row r="2" spans="2:8" ht="18" customHeight="1">
      <c r="B2" s="93" t="s">
        <v>9</v>
      </c>
      <c r="C2" s="93"/>
      <c r="D2" s="93"/>
      <c r="E2" s="93"/>
      <c r="F2" s="3"/>
      <c r="G2" s="3"/>
      <c r="H2" s="3"/>
    </row>
    <row r="3" spans="2:10" ht="9" customHeight="1">
      <c r="B3" s="17"/>
      <c r="C3" s="17"/>
      <c r="D3" s="17"/>
      <c r="E3" s="17"/>
      <c r="F3" s="3"/>
      <c r="G3" s="3"/>
      <c r="H3" s="3"/>
      <c r="J3" s="18"/>
    </row>
    <row r="4" spans="2:10" ht="30.75" customHeight="1">
      <c r="B4" s="19" t="s">
        <v>30</v>
      </c>
      <c r="C4" s="20">
        <f>'AGUA Y SANEAMIENTO'!G3</f>
        <v>0</v>
      </c>
      <c r="D4" s="21"/>
      <c r="E4" s="22" t="e">
        <f>(C4/C5)*100</f>
        <v>#DIV/0!</v>
      </c>
      <c r="F4" s="3">
        <f>'AGUA Y SANEAMIENTO'!F18</f>
        <v>0</v>
      </c>
      <c r="G4" s="3"/>
      <c r="H4" s="3"/>
      <c r="J4" s="23"/>
    </row>
    <row r="5" spans="2:10" ht="18" customHeight="1">
      <c r="B5" s="19" t="s">
        <v>5</v>
      </c>
      <c r="C5" s="20">
        <f>'AGUA Y SANEAMIENTO'!G4</f>
        <v>0</v>
      </c>
      <c r="D5" s="21"/>
      <c r="E5" s="21"/>
      <c r="F5" s="3"/>
      <c r="G5" s="3"/>
      <c r="H5" s="3"/>
      <c r="J5" s="23"/>
    </row>
    <row r="6" spans="2:10" ht="11.25" customHeight="1">
      <c r="B6" s="35"/>
      <c r="C6" s="25"/>
      <c r="D6" s="26"/>
      <c r="E6" s="26"/>
      <c r="F6" s="3"/>
      <c r="G6" s="3"/>
      <c r="H6" s="3"/>
      <c r="J6" s="23"/>
    </row>
    <row r="7" spans="2:10" ht="11.25" customHeight="1">
      <c r="B7" s="91" t="s">
        <v>21</v>
      </c>
      <c r="C7" s="91"/>
      <c r="D7" s="91"/>
      <c r="E7" s="91"/>
      <c r="F7" s="3"/>
      <c r="G7" s="3"/>
      <c r="H7" s="3"/>
      <c r="J7" s="18"/>
    </row>
    <row r="8" spans="2:10" ht="11.25" customHeight="1">
      <c r="B8" s="35"/>
      <c r="C8" s="25"/>
      <c r="D8" s="26"/>
      <c r="E8" s="26"/>
      <c r="F8" s="3"/>
      <c r="G8" s="3"/>
      <c r="H8" s="3"/>
      <c r="J8" s="23"/>
    </row>
    <row r="9" spans="2:10" ht="26.25" customHeight="1">
      <c r="B9" s="19" t="s">
        <v>31</v>
      </c>
      <c r="C9" s="21">
        <f>'AGUA Y SANEAMIENTO'!F20</f>
        <v>0</v>
      </c>
      <c r="D9" s="21"/>
      <c r="E9" s="22">
        <f>IF(ISERROR(C9/C10)=TRUE,0,(C9/C10))</f>
        <v>0</v>
      </c>
      <c r="F9" s="3"/>
      <c r="G9" s="27"/>
      <c r="H9" s="3"/>
      <c r="J9" s="23"/>
    </row>
    <row r="10" spans="2:10" ht="18" customHeight="1">
      <c r="B10" s="19" t="s">
        <v>22</v>
      </c>
      <c r="C10" s="21">
        <f>F4</f>
        <v>0</v>
      </c>
      <c r="D10" s="21"/>
      <c r="E10" s="21"/>
      <c r="F10" s="3"/>
      <c r="G10" s="3"/>
      <c r="H10" s="3"/>
      <c r="J10" s="23"/>
    </row>
    <row r="11" spans="2:10" ht="9" customHeight="1">
      <c r="B11" s="28"/>
      <c r="C11" s="3"/>
      <c r="D11" s="3"/>
      <c r="E11" s="3"/>
      <c r="F11" s="3"/>
      <c r="G11" s="3"/>
      <c r="H11" s="3"/>
      <c r="J11" s="23"/>
    </row>
    <row r="12" spans="1:10" ht="18" customHeight="1">
      <c r="A12" s="14">
        <v>1</v>
      </c>
      <c r="B12" s="19" t="s">
        <v>16</v>
      </c>
      <c r="C12" s="21">
        <f>'AGUA Y SANEAMIENTO'!F21</f>
        <v>0</v>
      </c>
      <c r="D12" s="21"/>
      <c r="E12" s="22">
        <f>IF(ISERROR(C12/C13)=TRUE,0,(C12/C13))</f>
        <v>0</v>
      </c>
      <c r="F12" s="3"/>
      <c r="G12" s="3"/>
      <c r="H12" s="3"/>
      <c r="J12" s="23"/>
    </row>
    <row r="13" spans="2:8" ht="27" customHeight="1">
      <c r="B13" s="19" t="s">
        <v>31</v>
      </c>
      <c r="C13" s="21">
        <f>C9</f>
        <v>0</v>
      </c>
      <c r="D13" s="21"/>
      <c r="E13" s="21"/>
      <c r="F13" s="3"/>
      <c r="G13" s="3"/>
      <c r="H13" s="3"/>
    </row>
    <row r="14" spans="2:8" ht="9" customHeight="1">
      <c r="B14" s="28"/>
      <c r="C14" s="3"/>
      <c r="D14" s="3"/>
      <c r="E14" s="3"/>
      <c r="F14" s="3"/>
      <c r="G14" s="3"/>
      <c r="H14" s="3"/>
    </row>
    <row r="15" spans="1:8" ht="18" customHeight="1">
      <c r="A15" s="14">
        <v>2</v>
      </c>
      <c r="B15" s="19" t="s">
        <v>17</v>
      </c>
      <c r="C15" s="21">
        <f>'AGUA Y SANEAMIENTO'!F22</f>
        <v>0</v>
      </c>
      <c r="D15" s="21"/>
      <c r="E15" s="22">
        <f>IF(ISERROR(C16/C15)=TRUE,0,(C16/C15))</f>
        <v>0</v>
      </c>
      <c r="F15" s="3"/>
      <c r="G15" s="3"/>
      <c r="H15" s="3"/>
    </row>
    <row r="16" spans="2:8" ht="24.75" customHeight="1">
      <c r="B16" s="19" t="s">
        <v>31</v>
      </c>
      <c r="C16" s="21">
        <f>C9</f>
        <v>0</v>
      </c>
      <c r="D16" s="21"/>
      <c r="E16" s="21"/>
      <c r="F16" s="3"/>
      <c r="G16" s="3"/>
      <c r="H16" s="3"/>
    </row>
    <row r="17" spans="2:8" ht="9" customHeight="1">
      <c r="B17" s="28"/>
      <c r="C17" s="3"/>
      <c r="D17" s="3"/>
      <c r="E17" s="3"/>
      <c r="F17" s="3"/>
      <c r="G17" s="3"/>
      <c r="H17" s="3"/>
    </row>
    <row r="18" spans="1:8" ht="18" customHeight="1">
      <c r="A18" s="14">
        <v>3</v>
      </c>
      <c r="B18" s="19" t="s">
        <v>18</v>
      </c>
      <c r="C18" s="21">
        <f>'AGUA Y SANEAMIENTO'!F23</f>
        <v>0</v>
      </c>
      <c r="D18" s="21"/>
      <c r="E18" s="22">
        <f>IF(ISERROR(C18/C19)=TRUE,0,(C18/C19))</f>
        <v>0</v>
      </c>
      <c r="F18" s="3"/>
      <c r="G18" s="3"/>
      <c r="H18" s="3"/>
    </row>
    <row r="19" spans="2:8" ht="27.75" customHeight="1">
      <c r="B19" s="19" t="s">
        <v>31</v>
      </c>
      <c r="C19" s="21">
        <f>C9</f>
        <v>0</v>
      </c>
      <c r="D19" s="21"/>
      <c r="E19" s="21"/>
      <c r="F19" s="3"/>
      <c r="G19" s="3"/>
      <c r="H19" s="3"/>
    </row>
    <row r="20" spans="2:8" ht="9" customHeight="1">
      <c r="B20" s="28"/>
      <c r="C20" s="3"/>
      <c r="D20" s="3"/>
      <c r="E20" s="3"/>
      <c r="F20" s="3"/>
      <c r="G20" s="3"/>
      <c r="H20" s="3"/>
    </row>
    <row r="21" spans="1:8" ht="18" customHeight="1">
      <c r="A21" s="14">
        <v>4</v>
      </c>
      <c r="B21" s="19" t="s">
        <v>19</v>
      </c>
      <c r="C21" s="21">
        <f>'AGUA Y SANEAMIENTO'!F24</f>
        <v>0</v>
      </c>
      <c r="D21" s="21"/>
      <c r="E21" s="22">
        <f>IF(ISERROR(C21/C22)=TRUE,0,(C21/C22))</f>
        <v>0</v>
      </c>
      <c r="F21" s="3"/>
      <c r="G21" s="3"/>
      <c r="H21" s="3"/>
    </row>
    <row r="22" spans="2:8" ht="26.25" customHeight="1">
      <c r="B22" s="19" t="s">
        <v>31</v>
      </c>
      <c r="C22" s="21">
        <f>C9</f>
        <v>0</v>
      </c>
      <c r="D22" s="21"/>
      <c r="E22" s="21"/>
      <c r="F22" s="3"/>
      <c r="G22" s="3"/>
      <c r="H22" s="3"/>
    </row>
    <row r="23" spans="2:8" ht="9" customHeight="1">
      <c r="B23" s="28"/>
      <c r="C23" s="3"/>
      <c r="D23" s="3"/>
      <c r="E23" s="3"/>
      <c r="F23" s="3"/>
      <c r="G23" s="3"/>
      <c r="H23" s="3"/>
    </row>
    <row r="24" spans="2:8" ht="9" customHeight="1">
      <c r="B24" s="28"/>
      <c r="C24" s="3"/>
      <c r="D24" s="3"/>
      <c r="E24" s="3"/>
      <c r="F24" s="3"/>
      <c r="G24" s="3"/>
      <c r="H24" s="3"/>
    </row>
    <row r="25" spans="2:10" ht="13.5" customHeight="1">
      <c r="B25" s="91" t="s">
        <v>23</v>
      </c>
      <c r="C25" s="91"/>
      <c r="D25" s="91"/>
      <c r="E25" s="91"/>
      <c r="F25" s="3"/>
      <c r="G25" s="3"/>
      <c r="H25" s="3"/>
      <c r="J25" s="18"/>
    </row>
    <row r="26" spans="2:8" ht="9" customHeight="1">
      <c r="B26" s="28"/>
      <c r="C26" s="3"/>
      <c r="D26" s="3"/>
      <c r="E26" s="3"/>
      <c r="F26" s="3"/>
      <c r="G26" s="3"/>
      <c r="H26" s="3"/>
    </row>
    <row r="27" spans="2:8" ht="27.75" customHeight="1">
      <c r="B27" s="19" t="s">
        <v>32</v>
      </c>
      <c r="C27" s="21">
        <f>'AGUA Y SANEAMIENTO'!F26</f>
        <v>0</v>
      </c>
      <c r="D27" s="21"/>
      <c r="E27" s="22">
        <f>IF(ISERROR(C27/C28)=TRUE,0,(C27/C28))</f>
        <v>0</v>
      </c>
      <c r="F27" s="3"/>
      <c r="G27" s="3"/>
      <c r="H27" s="3"/>
    </row>
    <row r="28" spans="2:8" ht="18" customHeight="1">
      <c r="B28" s="19" t="s">
        <v>22</v>
      </c>
      <c r="C28" s="21">
        <f>F4</f>
        <v>0</v>
      </c>
      <c r="D28" s="21"/>
      <c r="E28" s="21"/>
      <c r="F28" s="3"/>
      <c r="G28" s="3"/>
      <c r="H28" s="3"/>
    </row>
    <row r="29" spans="2:8" ht="9" customHeight="1">
      <c r="B29" s="28"/>
      <c r="C29" s="3"/>
      <c r="D29" s="3"/>
      <c r="E29" s="3"/>
      <c r="F29" s="3"/>
      <c r="G29" s="3"/>
      <c r="H29" s="3"/>
    </row>
    <row r="30" spans="1:8" ht="18" customHeight="1">
      <c r="A30" s="14">
        <v>1</v>
      </c>
      <c r="B30" s="19" t="s">
        <v>16</v>
      </c>
      <c r="C30" s="21">
        <f>'AGUA Y SANEAMIENTO'!F27</f>
        <v>0</v>
      </c>
      <c r="D30" s="21"/>
      <c r="E30" s="22">
        <f>IF(ISERROR(C30/C31)=TRUE,0,(C30/C31))</f>
        <v>0</v>
      </c>
      <c r="F30" s="3"/>
      <c r="G30" s="3"/>
      <c r="H30" s="3"/>
    </row>
    <row r="31" spans="2:8" ht="24" customHeight="1">
      <c r="B31" s="19" t="s">
        <v>32</v>
      </c>
      <c r="C31" s="21">
        <f>C27</f>
        <v>0</v>
      </c>
      <c r="D31" s="21"/>
      <c r="E31" s="21"/>
      <c r="F31" s="3"/>
      <c r="G31" s="3"/>
      <c r="H31" s="3"/>
    </row>
    <row r="32" spans="2:8" ht="9" customHeight="1">
      <c r="B32" s="28"/>
      <c r="C32" s="3"/>
      <c r="D32" s="3"/>
      <c r="E32" s="3"/>
      <c r="F32" s="3"/>
      <c r="G32" s="3"/>
      <c r="H32" s="3"/>
    </row>
    <row r="33" spans="1:8" ht="18" customHeight="1">
      <c r="A33" s="14">
        <v>2</v>
      </c>
      <c r="B33" s="19" t="s">
        <v>17</v>
      </c>
      <c r="C33" s="21">
        <f>'AGUA Y SANEAMIENTO'!F28</f>
        <v>0</v>
      </c>
      <c r="D33" s="21"/>
      <c r="E33" s="22">
        <f>IF(ISERROR(C34/C33)=TRUE,0,(C34/C33))</f>
        <v>0</v>
      </c>
      <c r="F33" s="3"/>
      <c r="G33" s="3"/>
      <c r="H33" s="3"/>
    </row>
    <row r="34" spans="2:8" ht="24.75" customHeight="1">
      <c r="B34" s="19" t="s">
        <v>24</v>
      </c>
      <c r="C34" s="21">
        <f>C27</f>
        <v>0</v>
      </c>
      <c r="D34" s="21"/>
      <c r="E34" s="21"/>
      <c r="F34" s="3"/>
      <c r="G34" s="3"/>
      <c r="H34" s="3"/>
    </row>
    <row r="35" spans="2:8" ht="9" customHeight="1">
      <c r="B35" s="28"/>
      <c r="C35" s="3"/>
      <c r="D35" s="3"/>
      <c r="E35" s="3"/>
      <c r="F35" s="3"/>
      <c r="G35" s="3"/>
      <c r="H35" s="3"/>
    </row>
    <row r="36" spans="1:8" ht="18" customHeight="1">
      <c r="A36" s="14">
        <v>3</v>
      </c>
      <c r="B36" s="19" t="s">
        <v>18</v>
      </c>
      <c r="C36" s="21">
        <f>'AGUA Y SANEAMIENTO'!F29</f>
        <v>0</v>
      </c>
      <c r="D36" s="21"/>
      <c r="E36" s="22">
        <f>IF(ISERROR(C36/C37)=TRUE,0,(C36/C37))</f>
        <v>0</v>
      </c>
      <c r="F36" s="3"/>
      <c r="G36" s="3"/>
      <c r="H36" s="3"/>
    </row>
    <row r="37" spans="2:8" ht="26.25" customHeight="1">
      <c r="B37" s="19" t="s">
        <v>32</v>
      </c>
      <c r="C37" s="21">
        <f>C27</f>
        <v>0</v>
      </c>
      <c r="D37" s="21"/>
      <c r="E37" s="21"/>
      <c r="F37" s="3"/>
      <c r="G37" s="3"/>
      <c r="H37" s="3"/>
    </row>
    <row r="38" spans="2:8" ht="9" customHeight="1">
      <c r="B38" s="28"/>
      <c r="C38" s="3"/>
      <c r="D38" s="3"/>
      <c r="E38" s="3"/>
      <c r="F38" s="3"/>
      <c r="G38" s="3"/>
      <c r="H38" s="3"/>
    </row>
    <row r="39" spans="1:8" ht="18" customHeight="1">
      <c r="A39" s="14">
        <v>4</v>
      </c>
      <c r="B39" s="19" t="s">
        <v>19</v>
      </c>
      <c r="C39" s="21">
        <f>'AGUA Y SANEAMIENTO'!F30</f>
        <v>0</v>
      </c>
      <c r="D39" s="21"/>
      <c r="E39" s="22">
        <f>IF(ISERROR(C39/C40)=TRUE,0,(C39/C40))</f>
        <v>0</v>
      </c>
      <c r="F39" s="3"/>
      <c r="G39" s="3"/>
      <c r="H39" s="3"/>
    </row>
    <row r="40" spans="2:8" ht="22.5" customHeight="1">
      <c r="B40" s="19" t="s">
        <v>32</v>
      </c>
      <c r="C40" s="21">
        <f>C27</f>
        <v>0</v>
      </c>
      <c r="D40" s="21"/>
      <c r="E40" s="21"/>
      <c r="F40" s="3"/>
      <c r="G40" s="3"/>
      <c r="H40" s="3"/>
    </row>
    <row r="41" spans="2:8" ht="9" customHeight="1">
      <c r="B41" s="28"/>
      <c r="C41" s="3"/>
      <c r="D41" s="3"/>
      <c r="E41" s="3"/>
      <c r="F41" s="3"/>
      <c r="G41" s="3"/>
      <c r="H41" s="3"/>
    </row>
    <row r="42" ht="9" customHeight="1"/>
    <row r="43" spans="2:5" ht="13.5" customHeight="1">
      <c r="B43" s="91" t="s">
        <v>25</v>
      </c>
      <c r="C43" s="91"/>
      <c r="D43" s="91"/>
      <c r="E43" s="91"/>
    </row>
    <row r="44" spans="2:5" ht="9" customHeight="1">
      <c r="B44" s="28"/>
      <c r="C44" s="3"/>
      <c r="D44" s="3"/>
      <c r="E44" s="3"/>
    </row>
    <row r="45" spans="2:5" ht="25.5" customHeight="1">
      <c r="B45" s="19" t="s">
        <v>33</v>
      </c>
      <c r="C45" s="21">
        <f>'AGUA Y SANEAMIENTO'!F32</f>
        <v>0</v>
      </c>
      <c r="D45" s="21"/>
      <c r="E45" s="22">
        <f>IF(ISERROR(C45/C46)=TRUE,0,(C45/C46))</f>
        <v>0</v>
      </c>
    </row>
    <row r="46" spans="2:5" ht="18" customHeight="1">
      <c r="B46" s="19" t="s">
        <v>22</v>
      </c>
      <c r="C46" s="21">
        <f>F4</f>
        <v>0</v>
      </c>
      <c r="D46" s="21"/>
      <c r="E46" s="21"/>
    </row>
    <row r="47" spans="2:5" ht="9" customHeight="1">
      <c r="B47" s="28"/>
      <c r="C47" s="3"/>
      <c r="D47" s="3"/>
      <c r="E47" s="3"/>
    </row>
    <row r="48" spans="1:5" ht="18" customHeight="1">
      <c r="A48" s="14">
        <v>1</v>
      </c>
      <c r="B48" s="19" t="s">
        <v>17</v>
      </c>
      <c r="C48" s="21">
        <f>'AGUA Y SANEAMIENTO'!F34</f>
        <v>0</v>
      </c>
      <c r="D48" s="21"/>
      <c r="E48" s="22">
        <f>IF(ISERROR(C48/C49)=TRUE,0,(C48/C49))</f>
        <v>0</v>
      </c>
    </row>
    <row r="49" spans="2:5" ht="27.75" customHeight="1">
      <c r="B49" s="19" t="s">
        <v>33</v>
      </c>
      <c r="C49" s="21">
        <f>C45</f>
        <v>0</v>
      </c>
      <c r="D49" s="21"/>
      <c r="E49" s="21"/>
    </row>
    <row r="50" spans="2:5" ht="9" customHeight="1">
      <c r="B50" s="28"/>
      <c r="C50" s="3"/>
      <c r="D50" s="3"/>
      <c r="E50" s="3"/>
    </row>
    <row r="51" spans="1:5" ht="18" customHeight="1">
      <c r="A51" s="14">
        <v>2</v>
      </c>
      <c r="B51" s="19" t="s">
        <v>18</v>
      </c>
      <c r="C51" s="21">
        <f>'AGUA Y SANEAMIENTO'!F35</f>
        <v>0</v>
      </c>
      <c r="D51" s="21"/>
      <c r="E51" s="22">
        <f>IF(ISERROR(C52/C51)=TRUE,0,(C52/C51))</f>
        <v>0</v>
      </c>
    </row>
    <row r="52" spans="2:5" ht="27" customHeight="1">
      <c r="B52" s="19" t="s">
        <v>33</v>
      </c>
      <c r="C52" s="21">
        <f>C45</f>
        <v>0</v>
      </c>
      <c r="D52" s="21"/>
      <c r="E52" s="21"/>
    </row>
    <row r="53" spans="2:5" ht="9" customHeight="1">
      <c r="B53" s="28"/>
      <c r="C53" s="3"/>
      <c r="D53" s="3"/>
      <c r="E53" s="3"/>
    </row>
    <row r="54" spans="1:5" ht="18" customHeight="1">
      <c r="A54" s="14">
        <v>3</v>
      </c>
      <c r="B54" s="19" t="s">
        <v>19</v>
      </c>
      <c r="C54" s="21">
        <f>'AGUA Y SANEAMIENTO'!F36</f>
        <v>0</v>
      </c>
      <c r="D54" s="21"/>
      <c r="E54" s="22">
        <f>IF(ISERROR(C54/C55)=TRUE,0,(C54/C55))</f>
        <v>0</v>
      </c>
    </row>
    <row r="55" spans="2:5" ht="26.25" customHeight="1">
      <c r="B55" s="19" t="s">
        <v>33</v>
      </c>
      <c r="C55" s="21">
        <f>C45</f>
        <v>0</v>
      </c>
      <c r="D55" s="21"/>
      <c r="E55" s="21"/>
    </row>
    <row r="56" spans="2:5" ht="9" customHeight="1">
      <c r="B56" s="28"/>
      <c r="C56" s="3"/>
      <c r="D56" s="3"/>
      <c r="E56" s="3"/>
    </row>
    <row r="57" spans="1:5" ht="18" customHeight="1">
      <c r="A57" s="14">
        <v>4</v>
      </c>
      <c r="B57" s="19" t="s">
        <v>20</v>
      </c>
      <c r="C57" s="21">
        <f>'AGUA Y SANEAMIENTO'!F37</f>
        <v>0</v>
      </c>
      <c r="D57" s="21"/>
      <c r="E57" s="22">
        <f>IF(ISERROR(C57/C58)=TRUE,0,(C57/C58))</f>
        <v>0</v>
      </c>
    </row>
    <row r="58" spans="2:5" ht="30.75" customHeight="1">
      <c r="B58" s="19" t="s">
        <v>33</v>
      </c>
      <c r="C58" s="21">
        <f>C45</f>
        <v>0</v>
      </c>
      <c r="D58" s="21"/>
      <c r="E58" s="21"/>
    </row>
    <row r="59" ht="9" customHeight="1"/>
    <row r="60" spans="2:5" ht="11.25" customHeight="1">
      <c r="B60" s="91" t="s">
        <v>26</v>
      </c>
      <c r="C60" s="91"/>
      <c r="D60" s="91"/>
      <c r="E60" s="91"/>
    </row>
    <row r="61" spans="2:5" ht="9" customHeight="1">
      <c r="B61" s="28"/>
      <c r="C61" s="3"/>
      <c r="D61" s="3"/>
      <c r="E61" s="3"/>
    </row>
    <row r="62" spans="2:5" ht="18" customHeight="1">
      <c r="B62" s="19" t="s">
        <v>34</v>
      </c>
      <c r="C62" s="21">
        <f>'AGUA Y SANEAMIENTO'!F38</f>
        <v>0</v>
      </c>
      <c r="D62" s="21"/>
      <c r="E62" s="22" t="e">
        <f>C62/C63</f>
        <v>#DIV/0!</v>
      </c>
    </row>
    <row r="63" spans="2:5" ht="18" customHeight="1">
      <c r="B63" s="19" t="s">
        <v>22</v>
      </c>
      <c r="C63" s="21">
        <f>F4</f>
        <v>0</v>
      </c>
      <c r="D63" s="21"/>
      <c r="E63" s="21"/>
    </row>
    <row r="64" spans="2:5" ht="9" customHeight="1">
      <c r="B64" s="28"/>
      <c r="C64" s="3"/>
      <c r="D64" s="3"/>
      <c r="E64" s="3"/>
    </row>
    <row r="65" spans="1:5" ht="18" customHeight="1">
      <c r="A65" s="14">
        <v>1</v>
      </c>
      <c r="B65" s="19" t="s">
        <v>16</v>
      </c>
      <c r="C65" s="21">
        <f>'AGUA Y SANEAMIENTO'!F39</f>
        <v>0</v>
      </c>
      <c r="D65" s="21"/>
      <c r="E65" s="22">
        <f>IF(ISERROR(C65/C66)=TRUE,0,(C65/C66))</f>
        <v>0</v>
      </c>
    </row>
    <row r="66" spans="2:5" ht="18" customHeight="1">
      <c r="B66" s="19" t="s">
        <v>34</v>
      </c>
      <c r="C66" s="21">
        <f>C62</f>
        <v>0</v>
      </c>
      <c r="D66" s="21"/>
      <c r="E66" s="21"/>
    </row>
    <row r="67" spans="2:5" ht="9" customHeight="1">
      <c r="B67" s="28"/>
      <c r="C67" s="3"/>
      <c r="D67" s="3"/>
      <c r="E67" s="3"/>
    </row>
    <row r="68" spans="1:5" ht="18" customHeight="1">
      <c r="A68" s="14">
        <v>2</v>
      </c>
      <c r="B68" s="19" t="s">
        <v>17</v>
      </c>
      <c r="C68" s="21">
        <f>'AGUA Y SANEAMIENTO'!F40</f>
        <v>0</v>
      </c>
      <c r="D68" s="21"/>
      <c r="E68" s="22">
        <f>IF(ISERROR(C69/C68)=TRUE,0,(C69/C68))</f>
        <v>0</v>
      </c>
    </row>
    <row r="69" spans="2:5" ht="18" customHeight="1">
      <c r="B69" s="19" t="s">
        <v>34</v>
      </c>
      <c r="C69" s="21">
        <f>C62</f>
        <v>0</v>
      </c>
      <c r="D69" s="21"/>
      <c r="E69" s="21"/>
    </row>
    <row r="70" spans="2:5" ht="9" customHeight="1">
      <c r="B70" s="28"/>
      <c r="C70" s="3"/>
      <c r="D70" s="3"/>
      <c r="E70" s="3"/>
    </row>
    <row r="71" spans="1:5" ht="18" customHeight="1">
      <c r="A71" s="14">
        <v>3</v>
      </c>
      <c r="B71" s="19" t="s">
        <v>18</v>
      </c>
      <c r="C71" s="21">
        <f>'AGUA Y SANEAMIENTO'!F41</f>
        <v>0</v>
      </c>
      <c r="D71" s="21"/>
      <c r="E71" s="22">
        <f>IF(ISERROR(C71/C72)=TRUE,0,(C71/C72))</f>
        <v>0</v>
      </c>
    </row>
    <row r="72" spans="2:5" ht="18" customHeight="1">
      <c r="B72" s="19" t="s">
        <v>34</v>
      </c>
      <c r="C72" s="21">
        <f>C62</f>
        <v>0</v>
      </c>
      <c r="D72" s="21"/>
      <c r="E72" s="21"/>
    </row>
    <row r="73" spans="2:5" ht="9" customHeight="1">
      <c r="B73" s="28"/>
      <c r="C73" s="3"/>
      <c r="D73" s="3"/>
      <c r="E73" s="3"/>
    </row>
    <row r="74" ht="9" customHeight="1"/>
    <row r="75" spans="2:5" ht="9.75" customHeight="1">
      <c r="B75" s="91" t="s">
        <v>27</v>
      </c>
      <c r="C75" s="91"/>
      <c r="D75" s="91"/>
      <c r="E75" s="91"/>
    </row>
    <row r="76" spans="2:5" ht="9" customHeight="1">
      <c r="B76" s="28"/>
      <c r="C76" s="3"/>
      <c r="D76" s="3"/>
      <c r="E76" s="3"/>
    </row>
    <row r="77" spans="2:5" ht="29.25" customHeight="1">
      <c r="B77" s="19" t="s">
        <v>35</v>
      </c>
      <c r="C77" s="21">
        <f>'AGUA Y SANEAMIENTO'!F44</f>
        <v>0</v>
      </c>
      <c r="D77" s="21"/>
      <c r="E77" s="22" t="e">
        <f>C77/C78</f>
        <v>#DIV/0!</v>
      </c>
    </row>
    <row r="78" spans="2:5" ht="18" customHeight="1">
      <c r="B78" s="19" t="s">
        <v>22</v>
      </c>
      <c r="C78" s="21">
        <f>F4</f>
        <v>0</v>
      </c>
      <c r="D78" s="21"/>
      <c r="E78" s="21"/>
    </row>
    <row r="79" spans="2:5" ht="9" customHeight="1">
      <c r="B79" s="28"/>
      <c r="C79" s="3"/>
      <c r="D79" s="3"/>
      <c r="E79" s="3"/>
    </row>
    <row r="80" spans="1:5" ht="18" customHeight="1">
      <c r="A80" s="14">
        <v>1</v>
      </c>
      <c r="B80" s="19" t="s">
        <v>16</v>
      </c>
      <c r="C80" s="21">
        <f>'AGUA Y SANEAMIENTO'!F45</f>
        <v>0</v>
      </c>
      <c r="D80" s="21"/>
      <c r="E80" s="22">
        <f>IF(ISERROR(C80/C81)=TRUE,0,(C80/C81))</f>
        <v>0</v>
      </c>
    </row>
    <row r="81" spans="2:5" ht="29.25" customHeight="1">
      <c r="B81" s="19" t="s">
        <v>35</v>
      </c>
      <c r="C81" s="21">
        <f>C77</f>
        <v>0</v>
      </c>
      <c r="D81" s="21"/>
      <c r="E81" s="21"/>
    </row>
    <row r="82" spans="2:5" ht="9" customHeight="1">
      <c r="B82" s="28"/>
      <c r="C82" s="3"/>
      <c r="D82" s="3"/>
      <c r="E82" s="3"/>
    </row>
    <row r="83" spans="1:5" ht="18" customHeight="1">
      <c r="A83" s="14">
        <v>2</v>
      </c>
      <c r="B83" s="19" t="s">
        <v>17</v>
      </c>
      <c r="C83" s="21">
        <f>'AGUA Y SANEAMIENTO'!F46</f>
        <v>0</v>
      </c>
      <c r="D83" s="21"/>
      <c r="E83" s="22">
        <f>IF(ISERROR(C84/C83)=TRUE,0,(C84/C83))</f>
        <v>0</v>
      </c>
    </row>
    <row r="84" spans="2:5" ht="23.25" customHeight="1">
      <c r="B84" s="19" t="s">
        <v>35</v>
      </c>
      <c r="C84" s="21">
        <f>C77</f>
        <v>0</v>
      </c>
      <c r="D84" s="21"/>
      <c r="E84" s="21"/>
    </row>
    <row r="85" spans="2:5" ht="9" customHeight="1">
      <c r="B85" s="28"/>
      <c r="C85" s="3"/>
      <c r="D85" s="3"/>
      <c r="E85" s="3"/>
    </row>
    <row r="86" spans="1:5" ht="18" customHeight="1">
      <c r="A86" s="14">
        <v>3</v>
      </c>
      <c r="B86" s="19" t="s">
        <v>18</v>
      </c>
      <c r="C86" s="21">
        <f>'AGUA Y SANEAMIENTO'!F47</f>
        <v>0</v>
      </c>
      <c r="D86" s="21"/>
      <c r="E86" s="22">
        <f>IF(ISERROR(C86/C87)=TRUE,0,(C86/C87))</f>
        <v>0</v>
      </c>
    </row>
    <row r="87" spans="2:5" ht="24.75" customHeight="1">
      <c r="B87" s="19" t="s">
        <v>35</v>
      </c>
      <c r="C87" s="21">
        <f>C77</f>
        <v>0</v>
      </c>
      <c r="D87" s="21"/>
      <c r="E87" s="21"/>
    </row>
    <row r="88" spans="2:5" ht="9" customHeight="1">
      <c r="B88" s="28"/>
      <c r="C88" s="3"/>
      <c r="D88" s="3"/>
      <c r="E88" s="3"/>
    </row>
    <row r="89" spans="1:5" ht="18" customHeight="1">
      <c r="A89" s="14">
        <v>4</v>
      </c>
      <c r="B89" s="19" t="s">
        <v>19</v>
      </c>
      <c r="C89" s="21">
        <f>'AGUA Y SANEAMIENTO'!F48</f>
        <v>0</v>
      </c>
      <c r="D89" s="21"/>
      <c r="E89" s="22">
        <f>IF(ISERROR(C89/C90)=TRUE,0,(C89/C90))</f>
        <v>0</v>
      </c>
    </row>
    <row r="90" spans="2:5" ht="27" customHeight="1">
      <c r="B90" s="19" t="s">
        <v>35</v>
      </c>
      <c r="C90" s="21">
        <f>C77</f>
        <v>0</v>
      </c>
      <c r="D90" s="21"/>
      <c r="E90" s="21"/>
    </row>
    <row r="91" spans="2:5" ht="9" customHeight="1">
      <c r="B91" s="28"/>
      <c r="C91" s="3"/>
      <c r="D91" s="3"/>
      <c r="E91" s="3"/>
    </row>
  </sheetData>
  <sheetProtection/>
  <mergeCells count="7">
    <mergeCell ref="B75:E75"/>
    <mergeCell ref="B1:E1"/>
    <mergeCell ref="B2:E2"/>
    <mergeCell ref="B7:E7"/>
    <mergeCell ref="B25:E25"/>
    <mergeCell ref="B43:E43"/>
    <mergeCell ref="B60:E6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86"/>
  <sheetViews>
    <sheetView zoomScale="85" zoomScaleNormal="85" zoomScalePageLayoutView="0" workbookViewId="0" topLeftCell="A1">
      <selection activeCell="A1" sqref="A1:IV16384"/>
    </sheetView>
  </sheetViews>
  <sheetFormatPr defaultColWidth="11.421875" defaultRowHeight="15"/>
  <cols>
    <col min="1" max="1" width="29.7109375" style="5" customWidth="1"/>
    <col min="2" max="16384" width="11.421875" style="5" customWidth="1"/>
  </cols>
  <sheetData>
    <row r="1" spans="1:9" ht="22.5" customHeight="1" thickBot="1">
      <c r="A1" s="94" t="s">
        <v>43</v>
      </c>
      <c r="B1" s="95"/>
      <c r="C1" s="95"/>
      <c r="D1" s="95"/>
      <c r="E1" s="95"/>
      <c r="F1" s="95"/>
      <c r="G1" s="95"/>
      <c r="H1" s="95"/>
      <c r="I1" s="96"/>
    </row>
    <row r="2" spans="1:9" ht="14.25" customHeight="1">
      <c r="A2" s="39"/>
      <c r="B2" s="40"/>
      <c r="C2" s="40"/>
      <c r="D2" s="40"/>
      <c r="E2" s="40"/>
      <c r="F2" s="40"/>
      <c r="G2" s="40"/>
      <c r="H2" s="40"/>
      <c r="I2" s="40"/>
    </row>
    <row r="3" spans="1:2" ht="21.75" customHeight="1">
      <c r="A3" s="97" t="s">
        <v>9</v>
      </c>
      <c r="B3" s="97"/>
    </row>
    <row r="4" spans="1:2" s="12" customFormat="1" ht="21.75" customHeight="1">
      <c r="A4" s="34"/>
      <c r="B4" s="34"/>
    </row>
    <row r="5" spans="1:2" s="29" customFormat="1" ht="18" customHeight="1">
      <c r="A5" s="30" t="s">
        <v>11</v>
      </c>
      <c r="B5" s="32">
        <f>'AGUA Y SANEAMIENTO'!F20</f>
        <v>0</v>
      </c>
    </row>
    <row r="6" spans="1:2" s="29" customFormat="1" ht="32.25" customHeight="1">
      <c r="A6" s="30" t="s">
        <v>12</v>
      </c>
      <c r="B6" s="32">
        <f>'AGUA Y SANEAMIENTO'!F26</f>
        <v>0</v>
      </c>
    </row>
    <row r="7" spans="1:2" s="29" customFormat="1" ht="18" customHeight="1">
      <c r="A7" s="30" t="s">
        <v>10</v>
      </c>
      <c r="B7" s="32">
        <f>'AGUA Y SANEAMIENTO'!F32</f>
        <v>0</v>
      </c>
    </row>
    <row r="8" spans="1:2" s="29" customFormat="1" ht="18" customHeight="1">
      <c r="A8" s="31" t="s">
        <v>13</v>
      </c>
      <c r="B8" s="32">
        <f>'AGUA Y SANEAMIENTO'!F38</f>
        <v>0</v>
      </c>
    </row>
    <row r="9" spans="1:2" s="29" customFormat="1" ht="18" customHeight="1">
      <c r="A9" s="31" t="s">
        <v>14</v>
      </c>
      <c r="B9" s="32">
        <f>'AGUA Y SANEAMIENTO'!F44</f>
        <v>0</v>
      </c>
    </row>
    <row r="10" spans="1:2" ht="15">
      <c r="A10" s="33" t="s">
        <v>15</v>
      </c>
      <c r="B10" s="11">
        <f>SUM(B5:B9)</f>
        <v>0</v>
      </c>
    </row>
    <row r="17" spans="1:2" ht="15">
      <c r="A17" s="91" t="s">
        <v>21</v>
      </c>
      <c r="B17" s="91"/>
    </row>
    <row r="18" spans="1:2" ht="25.5">
      <c r="A18" s="19" t="s">
        <v>31</v>
      </c>
      <c r="B18" s="21">
        <f>'AGUA Y SANEAMIENTO'!F20</f>
        <v>0</v>
      </c>
    </row>
    <row r="19" spans="1:2" ht="21.75" customHeight="1">
      <c r="A19" s="19" t="s">
        <v>2</v>
      </c>
      <c r="B19" s="21">
        <f>'AGUA Y SANEAMIENTO'!F21</f>
        <v>0</v>
      </c>
    </row>
    <row r="20" spans="1:2" ht="15">
      <c r="A20" s="19" t="s">
        <v>29</v>
      </c>
      <c r="B20" s="21">
        <f>'AGUA Y SANEAMIENTO'!F22</f>
        <v>0</v>
      </c>
    </row>
    <row r="21" spans="1:2" ht="21" customHeight="1">
      <c r="A21" s="19" t="s">
        <v>8</v>
      </c>
      <c r="B21" s="21">
        <f>'AGUA Y SANEAMIENTO'!F23</f>
        <v>0</v>
      </c>
    </row>
    <row r="22" spans="1:2" ht="18.75" customHeight="1">
      <c r="A22" s="19" t="s">
        <v>3</v>
      </c>
      <c r="B22" s="21">
        <f>'AGUA Y SANEAMIENTO'!F24</f>
        <v>0</v>
      </c>
    </row>
    <row r="23" spans="1:2" ht="20.25" customHeight="1">
      <c r="A23" s="19" t="s">
        <v>7</v>
      </c>
      <c r="B23" s="21">
        <f>'AGUA Y SANEAMIENTO'!F25</f>
        <v>0</v>
      </c>
    </row>
    <row r="30" spans="1:2" ht="15">
      <c r="A30" s="91" t="s">
        <v>23</v>
      </c>
      <c r="B30" s="91"/>
    </row>
    <row r="31" spans="1:2" ht="38.25">
      <c r="A31" s="19" t="s">
        <v>32</v>
      </c>
      <c r="B31" s="21">
        <f>'AGUA Y SANEAMIENTO'!F26</f>
        <v>0</v>
      </c>
    </row>
    <row r="32" spans="1:2" ht="15">
      <c r="A32" s="19" t="s">
        <v>2</v>
      </c>
      <c r="B32" s="21">
        <f>'AGUA Y SANEAMIENTO'!F27</f>
        <v>0</v>
      </c>
    </row>
    <row r="33" spans="1:2" ht="15">
      <c r="A33" s="19" t="s">
        <v>29</v>
      </c>
      <c r="B33" s="21">
        <f>'AGUA Y SANEAMIENTO'!F28</f>
        <v>0</v>
      </c>
    </row>
    <row r="34" spans="1:2" ht="15">
      <c r="A34" s="19" t="s">
        <v>8</v>
      </c>
      <c r="B34" s="21">
        <f>'AGUA Y SANEAMIENTO'!F29</f>
        <v>0</v>
      </c>
    </row>
    <row r="35" spans="1:2" ht="15">
      <c r="A35" s="19" t="s">
        <v>3</v>
      </c>
      <c r="B35" s="21">
        <f>'AGUA Y SANEAMIENTO'!F30</f>
        <v>0</v>
      </c>
    </row>
    <row r="36" spans="1:2" ht="15">
      <c r="A36" s="19" t="s">
        <v>7</v>
      </c>
      <c r="B36" s="21">
        <f>'AGUA Y SANEAMIENTO'!F31</f>
        <v>0</v>
      </c>
    </row>
    <row r="37" spans="1:2" ht="15">
      <c r="A37" s="24"/>
      <c r="B37" s="26"/>
    </row>
    <row r="38" spans="1:2" ht="15">
      <c r="A38" s="24"/>
      <c r="B38" s="26"/>
    </row>
    <row r="39" spans="1:2" ht="15">
      <c r="A39" s="24"/>
      <c r="B39" s="26"/>
    </row>
    <row r="40" spans="1:2" ht="15">
      <c r="A40" s="24"/>
      <c r="B40" s="26"/>
    </row>
    <row r="41" spans="1:2" ht="15">
      <c r="A41" s="24"/>
      <c r="B41" s="26"/>
    </row>
    <row r="42" spans="1:2" ht="15">
      <c r="A42" s="24"/>
      <c r="B42" s="26"/>
    </row>
    <row r="43" spans="1:2" ht="15">
      <c r="A43" s="24"/>
      <c r="B43" s="26"/>
    </row>
    <row r="44" spans="1:2" ht="15">
      <c r="A44" s="24"/>
      <c r="B44" s="26"/>
    </row>
    <row r="45" spans="1:2" ht="15">
      <c r="A45" s="24"/>
      <c r="B45" s="26"/>
    </row>
    <row r="46" spans="1:2" ht="15">
      <c r="A46" s="91" t="s">
        <v>25</v>
      </c>
      <c r="B46" s="91"/>
    </row>
    <row r="47" spans="1:2" ht="25.5">
      <c r="A47" s="19" t="s">
        <v>33</v>
      </c>
      <c r="B47" s="21">
        <f>'AGUA Y SANEAMIENTO'!F32</f>
        <v>0</v>
      </c>
    </row>
    <row r="48" spans="1:2" ht="15">
      <c r="A48" s="19" t="s">
        <v>29</v>
      </c>
      <c r="B48" s="21">
        <f>'AGUA Y SANEAMIENTO'!F33</f>
        <v>0</v>
      </c>
    </row>
    <row r="49" spans="1:2" ht="15">
      <c r="A49" s="19" t="s">
        <v>8</v>
      </c>
      <c r="B49" s="21">
        <f>'AGUA Y SANEAMIENTO'!F34</f>
        <v>0</v>
      </c>
    </row>
    <row r="50" spans="1:2" ht="15">
      <c r="A50" s="19" t="s">
        <v>3</v>
      </c>
      <c r="B50" s="21">
        <f>'AGUA Y SANEAMIENTO'!F35</f>
        <v>0</v>
      </c>
    </row>
    <row r="51" spans="1:2" ht="15">
      <c r="A51" s="19" t="s">
        <v>7</v>
      </c>
      <c r="B51" s="21">
        <f>'AGUA Y SANEAMIENTO'!F36</f>
        <v>0</v>
      </c>
    </row>
    <row r="52" spans="1:2" ht="15">
      <c r="A52" s="24"/>
      <c r="B52" s="26"/>
    </row>
    <row r="53" spans="1:2" ht="15">
      <c r="A53" s="37"/>
      <c r="B53" s="26"/>
    </row>
    <row r="54" spans="1:2" ht="15">
      <c r="A54" s="37"/>
      <c r="B54" s="26"/>
    </row>
    <row r="55" spans="1:2" ht="15">
      <c r="A55" s="37"/>
      <c r="B55" s="26"/>
    </row>
    <row r="56" spans="1:2" ht="15">
      <c r="A56" s="37"/>
      <c r="B56" s="26"/>
    </row>
    <row r="57" spans="1:2" ht="15">
      <c r="A57" s="37"/>
      <c r="B57" s="26"/>
    </row>
    <row r="58" spans="1:2" ht="15">
      <c r="A58" s="37"/>
      <c r="B58" s="26"/>
    </row>
    <row r="59" spans="1:2" ht="15">
      <c r="A59" s="37"/>
      <c r="B59" s="26"/>
    </row>
    <row r="60" spans="1:2" ht="15">
      <c r="A60" s="24"/>
      <c r="B60" s="26"/>
    </row>
    <row r="61" spans="1:2" ht="15">
      <c r="A61" s="91" t="s">
        <v>26</v>
      </c>
      <c r="B61" s="91"/>
    </row>
    <row r="62" spans="1:2" ht="25.5">
      <c r="A62" s="19" t="s">
        <v>34</v>
      </c>
      <c r="B62" s="21">
        <f>'AGUA Y SANEAMIENTO'!F38</f>
        <v>0</v>
      </c>
    </row>
    <row r="63" spans="1:2" ht="15">
      <c r="A63" s="19" t="s">
        <v>16</v>
      </c>
      <c r="B63" s="21">
        <f>'AGUA Y SANEAMIENTO'!F39</f>
        <v>0</v>
      </c>
    </row>
    <row r="64" spans="1:2" ht="25.5">
      <c r="A64" s="19" t="s">
        <v>17</v>
      </c>
      <c r="B64" s="21">
        <f>'AGUA Y SANEAMIENTO'!F40</f>
        <v>0</v>
      </c>
    </row>
    <row r="65" spans="1:2" ht="15">
      <c r="A65" s="19" t="s">
        <v>18</v>
      </c>
      <c r="B65" s="21">
        <f>'AGUA Y SANEAMIENTO'!F41</f>
        <v>0</v>
      </c>
    </row>
    <row r="66" spans="1:2" ht="15">
      <c r="A66" s="19" t="s">
        <v>19</v>
      </c>
      <c r="B66" s="21">
        <f>'AGUA Y SANEAMIENTO'!F42</f>
        <v>0</v>
      </c>
    </row>
    <row r="67" spans="1:2" ht="15">
      <c r="A67" s="19" t="s">
        <v>20</v>
      </c>
      <c r="B67" s="21">
        <f>'AGUA Y SANEAMIENTO'!F43</f>
        <v>0</v>
      </c>
    </row>
    <row r="68" spans="1:2" ht="15">
      <c r="A68" s="24"/>
      <c r="B68" s="26"/>
    </row>
    <row r="69" spans="1:2" ht="15">
      <c r="A69" s="24"/>
      <c r="B69" s="26"/>
    </row>
    <row r="70" spans="1:2" ht="15">
      <c r="A70" s="24"/>
      <c r="B70" s="26"/>
    </row>
    <row r="71" spans="1:2" ht="15">
      <c r="A71" s="24"/>
      <c r="B71" s="26"/>
    </row>
    <row r="72" spans="1:2" ht="15">
      <c r="A72" s="24"/>
      <c r="B72" s="26"/>
    </row>
    <row r="73" spans="1:2" ht="15">
      <c r="A73" s="37"/>
      <c r="B73" s="26"/>
    </row>
    <row r="74" spans="1:2" ht="15">
      <c r="A74" s="37"/>
      <c r="B74" s="26"/>
    </row>
    <row r="75" spans="1:2" ht="15">
      <c r="A75" s="37"/>
      <c r="B75" s="26"/>
    </row>
    <row r="76" spans="1:2" ht="15">
      <c r="A76" s="37"/>
      <c r="B76" s="26"/>
    </row>
    <row r="77" spans="1:2" ht="15">
      <c r="A77" s="37"/>
      <c r="B77" s="26"/>
    </row>
    <row r="78" spans="1:2" ht="15">
      <c r="A78" s="24"/>
      <c r="B78" s="26"/>
    </row>
    <row r="79" spans="1:2" ht="15">
      <c r="A79" s="91" t="s">
        <v>27</v>
      </c>
      <c r="B79" s="91"/>
    </row>
    <row r="80" spans="1:2" ht="25.5">
      <c r="A80" s="19" t="s">
        <v>35</v>
      </c>
      <c r="B80" s="21">
        <f>'AGUA Y SANEAMIENTO'!F44</f>
        <v>0</v>
      </c>
    </row>
    <row r="81" spans="1:2" ht="15">
      <c r="A81" s="19" t="s">
        <v>16</v>
      </c>
      <c r="B81" s="21">
        <f>'AGUA Y SANEAMIENTO'!F45</f>
        <v>0</v>
      </c>
    </row>
    <row r="82" spans="1:2" ht="25.5">
      <c r="A82" s="19" t="s">
        <v>17</v>
      </c>
      <c r="B82" s="21">
        <f>'AGUA Y SANEAMIENTO'!F46</f>
        <v>0</v>
      </c>
    </row>
    <row r="83" spans="1:2" ht="15">
      <c r="A83" s="19" t="s">
        <v>18</v>
      </c>
      <c r="B83" s="21">
        <f>'AGUA Y SANEAMIENTO'!F47</f>
        <v>0</v>
      </c>
    </row>
    <row r="84" spans="1:2" ht="15">
      <c r="A84" s="19" t="s">
        <v>19</v>
      </c>
      <c r="B84" s="21">
        <f>'AGUA Y SANEAMIENTO'!F48</f>
        <v>0</v>
      </c>
    </row>
    <row r="85" spans="1:2" ht="15">
      <c r="A85" s="19" t="s">
        <v>20</v>
      </c>
      <c r="B85" s="21">
        <f>'AGUA Y SANEAMIENTO'!F49</f>
        <v>0</v>
      </c>
    </row>
    <row r="86" spans="1:2" ht="15">
      <c r="A86" s="4"/>
      <c r="B86" s="2"/>
    </row>
  </sheetData>
  <sheetProtection/>
  <mergeCells count="7">
    <mergeCell ref="A1:I1"/>
    <mergeCell ref="A79:B79"/>
    <mergeCell ref="A3:B3"/>
    <mergeCell ref="A17:B17"/>
    <mergeCell ref="A30:B30"/>
    <mergeCell ref="A46:B46"/>
    <mergeCell ref="A61:B6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Estela Navarro Benítez</dc:creator>
  <cp:keywords/>
  <dc:description/>
  <cp:lastModifiedBy>Blanca Estela Navarro Benítez</cp:lastModifiedBy>
  <cp:lastPrinted>2016-01-20T15:43:25Z</cp:lastPrinted>
  <dcterms:created xsi:type="dcterms:W3CDTF">2015-01-22T16:12:57Z</dcterms:created>
  <dcterms:modified xsi:type="dcterms:W3CDTF">2017-02-28T21:32:29Z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